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05" windowHeight="4680" tabRatio="477" activeTab="0"/>
  </bookViews>
  <sheets>
    <sheet name="wyniki TR300" sheetId="1" r:id="rId1"/>
  </sheets>
  <definedNames>
    <definedName name="_xlnm.Print_Area" localSheetId="0">'wyniki TR300'!$A$1:$CU$11</definedName>
  </definedNames>
  <calcPr fullCalcOnLoad="1"/>
</workbook>
</file>

<file path=xl/sharedStrings.xml><?xml version="1.0" encoding="utf-8"?>
<sst xmlns="http://schemas.openxmlformats.org/spreadsheetml/2006/main" count="228" uniqueCount="149">
  <si>
    <t>WYNIK KOŃCOWY</t>
  </si>
  <si>
    <t>Czasy na PK</t>
  </si>
  <si>
    <t>m-ce</t>
  </si>
  <si>
    <t>Nr</t>
  </si>
  <si>
    <t>Nazwisko</t>
  </si>
  <si>
    <t>Imię</t>
  </si>
  <si>
    <t>Klub</t>
  </si>
  <si>
    <t>Miejscowość</t>
  </si>
  <si>
    <t>RAZEM PKT</t>
  </si>
  <si>
    <t>ilość PK</t>
  </si>
  <si>
    <t>pp</t>
  </si>
  <si>
    <t>czas</t>
  </si>
  <si>
    <t>pkt czas</t>
  </si>
  <si>
    <t>PK 1</t>
  </si>
  <si>
    <t>PK 2</t>
  </si>
  <si>
    <t>PK 3</t>
  </si>
  <si>
    <t>PK 4</t>
  </si>
  <si>
    <t>PK 5</t>
  </si>
  <si>
    <t>PK 6</t>
  </si>
  <si>
    <t>PK 7</t>
  </si>
  <si>
    <t>PK 8</t>
  </si>
  <si>
    <t>PK 9</t>
  </si>
  <si>
    <t>PK 10</t>
  </si>
  <si>
    <t>PK 11</t>
  </si>
  <si>
    <t>PK 12</t>
  </si>
  <si>
    <t>META</t>
  </si>
  <si>
    <t>START</t>
  </si>
  <si>
    <t>PK 13</t>
  </si>
  <si>
    <t>PK 14</t>
  </si>
  <si>
    <t>PK 15</t>
  </si>
  <si>
    <t>M-ce</t>
  </si>
  <si>
    <t>start</t>
  </si>
  <si>
    <t>PK 16</t>
  </si>
  <si>
    <t>PK 17</t>
  </si>
  <si>
    <t>PK 18</t>
  </si>
  <si>
    <t>PK 19</t>
  </si>
  <si>
    <t>PK 20</t>
  </si>
  <si>
    <t>Kat.</t>
  </si>
  <si>
    <t>PK 21</t>
  </si>
  <si>
    <t>PK 22</t>
  </si>
  <si>
    <t>PK 23</t>
  </si>
  <si>
    <t>PK 24</t>
  </si>
  <si>
    <t>PK 25</t>
  </si>
  <si>
    <t>PK 26</t>
  </si>
  <si>
    <t>PK 27</t>
  </si>
  <si>
    <t>PK 28</t>
  </si>
  <si>
    <t>PK 29</t>
  </si>
  <si>
    <t>PK 30</t>
  </si>
  <si>
    <t>PK 31</t>
  </si>
  <si>
    <t>OS</t>
  </si>
  <si>
    <t>Meta OS</t>
  </si>
  <si>
    <t>Waga</t>
  </si>
  <si>
    <t>kara</t>
  </si>
  <si>
    <t>Rok ur.</t>
  </si>
  <si>
    <t>PK 32</t>
  </si>
  <si>
    <t>PK 33</t>
  </si>
  <si>
    <t>PK 34</t>
  </si>
  <si>
    <t>PK 35</t>
  </si>
  <si>
    <t>M</t>
  </si>
  <si>
    <t>Brudło</t>
  </si>
  <si>
    <t>Paweł</t>
  </si>
  <si>
    <t>KTE Tramp</t>
  </si>
  <si>
    <t>Warszawa</t>
  </si>
  <si>
    <t>Liszka</t>
  </si>
  <si>
    <t>Grzegorz</t>
  </si>
  <si>
    <t>Trezado BikeTires.pl</t>
  </si>
  <si>
    <t>Tychy</t>
  </si>
  <si>
    <t>Wieczorek</t>
  </si>
  <si>
    <t>Jarosław</t>
  </si>
  <si>
    <t>Europa Ubezpieczenia</t>
  </si>
  <si>
    <t>Wrocław</t>
  </si>
  <si>
    <t>Szawdzin</t>
  </si>
  <si>
    <t>Krzysztof</t>
  </si>
  <si>
    <t>Jakubek</t>
  </si>
  <si>
    <t>Krystian</t>
  </si>
  <si>
    <t>Mitutoyo AZS Wratislavia</t>
  </si>
  <si>
    <t>Nowicki</t>
  </si>
  <si>
    <t>Jacek</t>
  </si>
  <si>
    <t>podrozerowerowe.info</t>
  </si>
  <si>
    <t>Gdańsk</t>
  </si>
  <si>
    <t>Mirowski</t>
  </si>
  <si>
    <t>Łukasz</t>
  </si>
  <si>
    <t>Zadworny</t>
  </si>
  <si>
    <t>Tomasz</t>
  </si>
  <si>
    <t>Łódź</t>
  </si>
  <si>
    <t>Królikowski</t>
  </si>
  <si>
    <t>Roman</t>
  </si>
  <si>
    <t>totalnie niezorientowani</t>
  </si>
  <si>
    <t>Modlniczka</t>
  </si>
  <si>
    <t>Cecuła</t>
  </si>
  <si>
    <t>Swarzędz</t>
  </si>
  <si>
    <t>Szajduk</t>
  </si>
  <si>
    <t>Piotr</t>
  </si>
  <si>
    <t>Wrzaskun</t>
  </si>
  <si>
    <t>Szczecin</t>
  </si>
  <si>
    <t>Stanek</t>
  </si>
  <si>
    <t>Robert</t>
  </si>
  <si>
    <t>RUDY KOT</t>
  </si>
  <si>
    <t>K</t>
  </si>
  <si>
    <t>Truszkowska</t>
  </si>
  <si>
    <t>Kamila</t>
  </si>
  <si>
    <t>Piwakowski</t>
  </si>
  <si>
    <t>Wojciech</t>
  </si>
  <si>
    <t>Harpagan</t>
  </si>
  <si>
    <t>Konieczny</t>
  </si>
  <si>
    <t>Grupa Rowerowa Lipka</t>
  </si>
  <si>
    <t>Lipka</t>
  </si>
  <si>
    <t>Hołdakowski</t>
  </si>
  <si>
    <t>Szaciłowski</t>
  </si>
  <si>
    <t>Świnoujście</t>
  </si>
  <si>
    <t>Jędrusik</t>
  </si>
  <si>
    <t>Rafał</t>
  </si>
  <si>
    <t>Poznań</t>
  </si>
  <si>
    <t>Warmowski</t>
  </si>
  <si>
    <t>WARMA Team</t>
  </si>
  <si>
    <t>Pruszcz Gdański</t>
  </si>
  <si>
    <t>Joanna</t>
  </si>
  <si>
    <t>Ścibisz</t>
  </si>
  <si>
    <t>Jerzy</t>
  </si>
  <si>
    <t>Paszkowski</t>
  </si>
  <si>
    <t>Białystok</t>
  </si>
  <si>
    <t>Orłowski</t>
  </si>
  <si>
    <t>Leszek</t>
  </si>
  <si>
    <t>Troll Team</t>
  </si>
  <si>
    <t>Słupsk</t>
  </si>
  <si>
    <t>Świetlik</t>
  </si>
  <si>
    <t>Papis</t>
  </si>
  <si>
    <t>Senderek</t>
  </si>
  <si>
    <t>Team 360°</t>
  </si>
  <si>
    <t>Rukszto</t>
  </si>
  <si>
    <t>Bartosz</t>
  </si>
  <si>
    <t>Forest Gaps</t>
  </si>
  <si>
    <t>Jaskólski</t>
  </si>
  <si>
    <t>Konrad</t>
  </si>
  <si>
    <t>Sójka</t>
  </si>
  <si>
    <t>RKS Fiedorek</t>
  </si>
  <si>
    <t>Lubin</t>
  </si>
  <si>
    <t>Wiktorowski</t>
  </si>
  <si>
    <t>Smejda</t>
  </si>
  <si>
    <t>Andrzej</t>
  </si>
  <si>
    <t>Makowiec</t>
  </si>
  <si>
    <t>Sławomir</t>
  </si>
  <si>
    <t>Zamykam Stawkę</t>
  </si>
  <si>
    <t>Marcin</t>
  </si>
  <si>
    <t>Juszkowo</t>
  </si>
  <si>
    <t>Kucharski</t>
  </si>
  <si>
    <t>Rower Janka</t>
  </si>
  <si>
    <t>Dąbrówka Wlkp.</t>
  </si>
  <si>
    <t>Jarek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</si>
</sst>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h:mm"/>
    <numFmt numFmtId="169" formatCode="h:mm;@"/>
    <numFmt numFmtId="170" formatCode="[$-F400]h:mm:ss\ AM/PM"/>
    <numFmt numFmtId="171" formatCode="mmm/yyyy"/>
    <numFmt numFmtId="172" formatCode="[h]:mm:ss;@"/>
    <numFmt numFmtId="173" formatCode="[h]:mm"/>
    <numFmt numFmtId="174" formatCode="yy\-mm\-dd\ hh:mm"/>
  </numFmts>
  <fonts count="4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horizontal="center" shrinkToFit="1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 shrinkToFit="1"/>
      <protection hidden="1" locked="0"/>
    </xf>
    <xf numFmtId="0" fontId="6" fillId="0" borderId="0" xfId="0" applyFont="1" applyAlignment="1" applyProtection="1">
      <alignment/>
      <protection hidden="1" locked="0"/>
    </xf>
    <xf numFmtId="20" fontId="6" fillId="0" borderId="0" xfId="0" applyNumberFormat="1" applyFont="1" applyAlignment="1" applyProtection="1">
      <alignment/>
      <protection hidden="1" locked="0"/>
    </xf>
    <xf numFmtId="0" fontId="5" fillId="0" borderId="10" xfId="0" applyFont="1" applyFill="1" applyBorder="1" applyAlignment="1" applyProtection="1">
      <alignment vertical="center" wrapText="1"/>
      <protection hidden="1" locked="0"/>
    </xf>
    <xf numFmtId="0" fontId="5" fillId="0" borderId="11" xfId="0" applyFont="1" applyFill="1" applyBorder="1" applyAlignment="1" applyProtection="1">
      <alignment vertical="center" wrapText="1"/>
      <protection hidden="1" locked="0"/>
    </xf>
    <xf numFmtId="0" fontId="5" fillId="0" borderId="11" xfId="0" applyFont="1" applyFill="1" applyBorder="1" applyAlignment="1" applyProtection="1">
      <alignment vertical="center" wrapText="1" shrinkToFit="1"/>
      <protection hidden="1" locked="0"/>
    </xf>
    <xf numFmtId="0" fontId="5" fillId="0" borderId="12" xfId="0" applyFont="1" applyFill="1" applyBorder="1" applyAlignment="1" applyProtection="1">
      <alignment horizontal="center" vertical="center" wrapText="1"/>
      <protection hidden="1" locked="0"/>
    </xf>
    <xf numFmtId="0" fontId="5" fillId="0" borderId="13" xfId="0" applyFont="1" applyFill="1" applyBorder="1" applyAlignment="1" applyProtection="1">
      <alignment horizontal="center" vertical="center" wrapText="1" shrinkToFit="1"/>
      <protection hidden="1" locked="0"/>
    </xf>
    <xf numFmtId="0" fontId="5" fillId="0" borderId="14" xfId="0" applyFont="1" applyFill="1" applyBorder="1" applyAlignment="1" applyProtection="1">
      <alignment horizontal="center" vertical="center" wrapText="1"/>
      <protection hidden="1" locked="0"/>
    </xf>
    <xf numFmtId="0" fontId="5" fillId="0" borderId="15" xfId="0" applyFont="1" applyFill="1" applyBorder="1" applyAlignment="1" applyProtection="1">
      <alignment horizontal="center" vertical="center" wrapText="1"/>
      <protection hidden="1" locked="0"/>
    </xf>
    <xf numFmtId="0" fontId="5" fillId="0" borderId="15" xfId="0" applyFont="1" applyFill="1" applyBorder="1" applyAlignment="1" applyProtection="1">
      <alignment horizontal="center" vertical="center" wrapText="1" shrinkToFit="1"/>
      <protection hidden="1" locked="0"/>
    </xf>
    <xf numFmtId="0" fontId="5" fillId="0" borderId="16" xfId="0" applyFont="1" applyFill="1" applyBorder="1" applyAlignment="1" applyProtection="1">
      <alignment horizontal="center" vertical="center" shrinkToFit="1"/>
      <protection hidden="1" locked="0"/>
    </xf>
    <xf numFmtId="0" fontId="5" fillId="0" borderId="17" xfId="0" applyFont="1" applyFill="1" applyBorder="1" applyAlignment="1" applyProtection="1">
      <alignment horizontal="center" vertical="center" shrinkToFit="1"/>
      <protection hidden="1" locked="0"/>
    </xf>
    <xf numFmtId="0" fontId="5" fillId="0" borderId="18" xfId="0" applyFont="1" applyFill="1" applyBorder="1" applyAlignment="1" applyProtection="1">
      <alignment horizontal="center" vertical="center" shrinkToFit="1"/>
      <protection hidden="1" locked="0"/>
    </xf>
    <xf numFmtId="0" fontId="5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9" xfId="0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Border="1" applyAlignment="1" applyProtection="1">
      <alignment horizontal="center" shrinkToFit="1"/>
      <protection hidden="1" locked="0"/>
    </xf>
    <xf numFmtId="0" fontId="6" fillId="0" borderId="21" xfId="0" applyFont="1" applyBorder="1" applyAlignment="1" applyProtection="1">
      <alignment horizontal="left" shrinkToFit="1"/>
      <protection hidden="1"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left" shrinkToFit="1"/>
      <protection hidden="1" locked="0"/>
    </xf>
    <xf numFmtId="0" fontId="5" fillId="0" borderId="22" xfId="0" applyFont="1" applyBorder="1" applyAlignment="1" applyProtection="1">
      <alignment horizontal="center" shrinkToFit="1"/>
      <protection hidden="1" locked="0"/>
    </xf>
    <xf numFmtId="0" fontId="6" fillId="0" borderId="23" xfId="0" applyFont="1" applyBorder="1" applyAlignment="1" applyProtection="1">
      <alignment horizontal="center" shrinkToFit="1"/>
      <protection hidden="1" locked="0"/>
    </xf>
    <xf numFmtId="0" fontId="6" fillId="0" borderId="23" xfId="0" applyNumberFormat="1" applyFont="1" applyBorder="1" applyAlignment="1" applyProtection="1">
      <alignment horizontal="center" shrinkToFit="1"/>
      <protection hidden="1" locked="0"/>
    </xf>
    <xf numFmtId="0" fontId="5" fillId="0" borderId="24" xfId="0" applyFont="1" applyBorder="1" applyAlignment="1" applyProtection="1">
      <alignment horizontal="center"/>
      <protection hidden="1" locked="0"/>
    </xf>
    <xf numFmtId="168" fontId="6" fillId="0" borderId="25" xfId="0" applyNumberFormat="1" applyFont="1" applyFill="1" applyBorder="1" applyAlignment="1" applyProtection="1">
      <alignment horizontal="center"/>
      <protection hidden="1" locked="0"/>
    </xf>
    <xf numFmtId="0" fontId="5" fillId="0" borderId="12" xfId="0" applyFont="1" applyBorder="1" applyAlignment="1" applyProtection="1">
      <alignment horizontal="center"/>
      <protection hidden="1" locked="0"/>
    </xf>
    <xf numFmtId="173" fontId="6" fillId="0" borderId="23" xfId="0" applyNumberFormat="1" applyFont="1" applyBorder="1" applyAlignment="1" applyProtection="1">
      <alignment horizontal="center" shrinkToFit="1"/>
      <protection hidden="1" locked="0"/>
    </xf>
    <xf numFmtId="169" fontId="6" fillId="0" borderId="25" xfId="0" applyNumberFormat="1" applyFont="1" applyBorder="1" applyAlignment="1" applyProtection="1">
      <alignment horizontal="center" shrinkToFit="1"/>
      <protection hidden="1" locked="0"/>
    </xf>
    <xf numFmtId="0" fontId="7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 horizontal="center"/>
      <protection hidden="1" locked="0"/>
    </xf>
    <xf numFmtId="20" fontId="6" fillId="0" borderId="25" xfId="0" applyNumberFormat="1" applyFont="1" applyBorder="1" applyAlignment="1" applyProtection="1">
      <alignment horizontal="center"/>
      <protection hidden="1" locked="0"/>
    </xf>
    <xf numFmtId="22" fontId="6" fillId="0" borderId="20" xfId="0" applyNumberFormat="1" applyFont="1" applyBorder="1" applyAlignment="1" applyProtection="1">
      <alignment horizontal="center"/>
      <protection hidden="1" locked="0"/>
    </xf>
    <xf numFmtId="0" fontId="5" fillId="0" borderId="26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 shrinkToFit="1"/>
      <protection hidden="1" locked="0"/>
    </xf>
    <xf numFmtId="0" fontId="5" fillId="0" borderId="26" xfId="0" applyFont="1" applyFill="1" applyBorder="1" applyAlignment="1" applyProtection="1">
      <alignment horizontal="center" vertical="center" shrinkToFit="1"/>
      <protection hidden="1" locked="0"/>
    </xf>
    <xf numFmtId="0" fontId="5" fillId="0" borderId="0" xfId="0" applyFont="1" applyFill="1" applyBorder="1" applyAlignment="1" applyProtection="1">
      <alignment horizontal="center" vertical="center" shrinkToFit="1"/>
      <protection hidden="1" locked="0"/>
    </xf>
    <xf numFmtId="0" fontId="5" fillId="0" borderId="27" xfId="0" applyFont="1" applyFill="1" applyBorder="1" applyAlignment="1" applyProtection="1">
      <alignment horizontal="center" vertical="center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 locked="0"/>
    </xf>
    <xf numFmtId="0" fontId="5" fillId="0" borderId="28" xfId="0" applyFont="1" applyFill="1" applyBorder="1" applyAlignment="1" applyProtection="1">
      <alignment horizontal="center" vertical="top"/>
      <protection locked="0"/>
    </xf>
    <xf numFmtId="0" fontId="5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9" xfId="0" applyFont="1" applyFill="1" applyBorder="1" applyAlignment="1" applyProtection="1">
      <alignment horizontal="center" vertical="center" shrinkToFi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 locked="0"/>
    </xf>
    <xf numFmtId="0" fontId="5" fillId="0" borderId="30" xfId="0" applyFont="1" applyFill="1" applyBorder="1" applyAlignment="1" applyProtection="1">
      <alignment horizontal="center" vertical="center" shrinkToFit="1"/>
      <protection hidden="1" locked="0"/>
    </xf>
    <xf numFmtId="0" fontId="6" fillId="0" borderId="25" xfId="0" applyNumberFormat="1" applyFont="1" applyFill="1" applyBorder="1" applyAlignment="1" applyProtection="1">
      <alignment horizontal="center"/>
      <protection hidden="1" locked="0"/>
    </xf>
    <xf numFmtId="0" fontId="6" fillId="0" borderId="31" xfId="0" applyNumberFormat="1" applyFont="1" applyBorder="1" applyAlignment="1" applyProtection="1">
      <alignment horizontal="center" shrinkToFit="1"/>
      <protection hidden="1" locked="0"/>
    </xf>
    <xf numFmtId="20" fontId="6" fillId="0" borderId="23" xfId="0" applyNumberFormat="1" applyFont="1" applyBorder="1" applyAlignment="1" applyProtection="1">
      <alignment horizontal="center" shrinkToFit="1"/>
      <protection hidden="1" locked="0"/>
    </xf>
    <xf numFmtId="168" fontId="6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11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 applyProtection="1">
      <alignment horizontal="center"/>
      <protection hidden="1" locked="0"/>
    </xf>
    <xf numFmtId="20" fontId="6" fillId="0" borderId="32" xfId="52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Alignment="1" applyProtection="1">
      <alignment horizontal="center"/>
      <protection hidden="1" locked="0"/>
    </xf>
    <xf numFmtId="0" fontId="6" fillId="0" borderId="23" xfId="0" applyFont="1" applyFill="1" applyBorder="1" applyAlignment="1" applyProtection="1">
      <alignment horizontal="left" shrinkToFit="1"/>
      <protection hidden="1" locked="0"/>
    </xf>
    <xf numFmtId="0" fontId="6" fillId="0" borderId="23" xfId="0" applyFont="1" applyFill="1" applyBorder="1" applyAlignment="1" applyProtection="1">
      <alignment horizontal="center" shrinkToFit="1"/>
      <protection hidden="1" locked="0"/>
    </xf>
    <xf numFmtId="0" fontId="5" fillId="0" borderId="22" xfId="0" applyFont="1" applyFill="1" applyBorder="1" applyAlignment="1" applyProtection="1">
      <alignment horizontal="center" shrinkToFit="1"/>
      <protection hidden="1" locked="0"/>
    </xf>
    <xf numFmtId="0" fontId="6" fillId="0" borderId="23" xfId="0" applyNumberFormat="1" applyFont="1" applyFill="1" applyBorder="1" applyAlignment="1" applyProtection="1">
      <alignment horizontal="center" shrinkToFit="1"/>
      <protection hidden="1" locked="0"/>
    </xf>
    <xf numFmtId="20" fontId="6" fillId="0" borderId="23" xfId="0" applyNumberFormat="1" applyFont="1" applyFill="1" applyBorder="1" applyAlignment="1" applyProtection="1">
      <alignment horizontal="center" shrinkToFit="1"/>
      <protection hidden="1" locked="0"/>
    </xf>
    <xf numFmtId="173" fontId="6" fillId="0" borderId="23" xfId="0" applyNumberFormat="1" applyFont="1" applyFill="1" applyBorder="1" applyAlignment="1" applyProtection="1">
      <alignment horizontal="center" shrinkToFit="1"/>
      <protection hidden="1" locked="0"/>
    </xf>
    <xf numFmtId="0" fontId="6" fillId="0" borderId="31" xfId="0" applyNumberFormat="1" applyFont="1" applyFill="1" applyBorder="1" applyAlignment="1" applyProtection="1">
      <alignment horizontal="center" shrinkToFit="1"/>
      <protection hidden="1" locked="0"/>
    </xf>
    <xf numFmtId="169" fontId="6" fillId="0" borderId="25" xfId="0" applyNumberFormat="1" applyFont="1" applyFill="1" applyBorder="1" applyAlignment="1" applyProtection="1">
      <alignment horizontal="center" shrinkToFit="1"/>
      <protection hidden="1" locked="0"/>
    </xf>
    <xf numFmtId="22" fontId="6" fillId="0" borderId="20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Alignment="1" applyProtection="1">
      <alignment/>
      <protection hidden="1" locked="0"/>
    </xf>
    <xf numFmtId="0" fontId="5" fillId="0" borderId="33" xfId="0" applyFont="1" applyFill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left" shrinkToFit="1"/>
      <protection hidden="1" locked="0"/>
    </xf>
    <xf numFmtId="0" fontId="6" fillId="0" borderId="31" xfId="0" applyFont="1" applyFill="1" applyBorder="1" applyAlignment="1" applyProtection="1">
      <alignment horizontal="left" shrinkToFit="1"/>
      <protection hidden="1" locked="0"/>
    </xf>
    <xf numFmtId="0" fontId="5" fillId="0" borderId="27" xfId="0" applyFont="1" applyFill="1" applyBorder="1" applyAlignment="1" applyProtection="1">
      <alignment horizontal="center" vertical="center" shrinkToFit="1"/>
      <protection hidden="1" locked="0"/>
    </xf>
    <xf numFmtId="0" fontId="5" fillId="0" borderId="19" xfId="0" applyFont="1" applyFill="1" applyBorder="1" applyAlignment="1" applyProtection="1">
      <alignment horizontal="center" vertical="center" shrinkToFit="1"/>
      <protection hidden="1" locked="0"/>
    </xf>
    <xf numFmtId="0" fontId="6" fillId="0" borderId="34" xfId="0" applyFont="1" applyBorder="1" applyAlignment="1" applyProtection="1">
      <alignment horizontal="center" shrinkToFit="1"/>
      <protection hidden="1" locked="0"/>
    </xf>
    <xf numFmtId="0" fontId="6" fillId="0" borderId="34" xfId="0" applyFont="1" applyFill="1" applyBorder="1" applyAlignment="1" applyProtection="1">
      <alignment horizontal="center" shrinkToFit="1"/>
      <protection hidden="1" locked="0"/>
    </xf>
    <xf numFmtId="0" fontId="5" fillId="0" borderId="35" xfId="0" applyFont="1" applyFill="1" applyBorder="1" applyAlignment="1" applyProtection="1">
      <alignment horizontal="center" vertical="center" shrinkToFit="1"/>
      <protection hidden="1" locked="0"/>
    </xf>
    <xf numFmtId="0" fontId="5" fillId="0" borderId="30" xfId="0" applyFont="1" applyFill="1" applyBorder="1" applyAlignment="1" applyProtection="1">
      <alignment horizontal="center" vertical="center" shrinkToFit="1"/>
      <protection hidden="1" locked="0"/>
    </xf>
    <xf numFmtId="0" fontId="5" fillId="0" borderId="36" xfId="0" applyFont="1" applyFill="1" applyBorder="1" applyAlignment="1" applyProtection="1">
      <alignment horizontal="center" vertical="center" shrinkToFit="1"/>
      <protection hidden="1" locked="0"/>
    </xf>
    <xf numFmtId="0" fontId="5" fillId="0" borderId="35" xfId="0" applyFont="1" applyFill="1" applyBorder="1" applyAlignment="1" applyProtection="1">
      <alignment horizontal="center" vertical="center"/>
      <protection hidden="1" locked="0"/>
    </xf>
    <xf numFmtId="0" fontId="5" fillId="0" borderId="30" xfId="0" applyFont="1" applyFill="1" applyBorder="1" applyAlignment="1" applyProtection="1">
      <alignment horizontal="center" vertical="center"/>
      <protection hidden="1" locked="0"/>
    </xf>
    <xf numFmtId="0" fontId="5" fillId="0" borderId="36" xfId="0" applyFont="1" applyFill="1" applyBorder="1" applyAlignment="1" applyProtection="1">
      <alignment horizontal="center" vertical="center"/>
      <protection hidden="1" locked="0"/>
    </xf>
    <xf numFmtId="22" fontId="6" fillId="0" borderId="29" xfId="0" applyNumberFormat="1" applyFont="1" applyBorder="1" applyAlignment="1" applyProtection="1">
      <alignment horizontal="center" shrinkToFit="1"/>
      <protection hidden="1"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9"/>
  <sheetViews>
    <sheetView tabSelected="1" zoomScale="85" zoomScaleNormal="85" zoomScaleSheetLayoutView="40" zoomScalePageLayoutView="0" workbookViewId="0" topLeftCell="D1">
      <pane xSplit="8" ySplit="4" topLeftCell="L5" activePane="bottomRight" state="frozen"/>
      <selection pane="topLeft" activeCell="D1" sqref="D1"/>
      <selection pane="topRight" activeCell="G1" sqref="G1"/>
      <selection pane="bottomLeft" activeCell="D5" sqref="D5"/>
      <selection pane="bottomRight" activeCell="D3" sqref="D3"/>
    </sheetView>
  </sheetViews>
  <sheetFormatPr defaultColWidth="9.00390625" defaultRowHeight="16.5" customHeight="1"/>
  <cols>
    <col min="1" max="1" width="7.75390625" style="1" bestFit="1" customWidth="1"/>
    <col min="2" max="2" width="6.25390625" style="1" customWidth="1"/>
    <col min="3" max="3" width="19.125" style="2" customWidth="1"/>
    <col min="4" max="4" width="8.25390625" style="2" bestFit="1" customWidth="1"/>
    <col min="5" max="5" width="5.00390625" style="2" customWidth="1"/>
    <col min="6" max="6" width="5.75390625" style="2" customWidth="1"/>
    <col min="7" max="7" width="13.875" style="2" bestFit="1" customWidth="1"/>
    <col min="8" max="8" width="11.00390625" style="2" bestFit="1" customWidth="1"/>
    <col min="9" max="9" width="8.375" style="3" customWidth="1"/>
    <col min="10" max="10" width="9.25390625" style="4" bestFit="1" customWidth="1"/>
    <col min="11" max="11" width="11.625" style="4" customWidth="1"/>
    <col min="12" max="14" width="5.375" style="5" customWidth="1"/>
    <col min="15" max="17" width="9.00390625" style="3" customWidth="1"/>
    <col min="18" max="18" width="6.75390625" style="3" customWidth="1"/>
    <col min="19" max="53" width="6.75390625" style="3" hidden="1" customWidth="1"/>
    <col min="54" max="54" width="8.125" style="3" customWidth="1"/>
    <col min="55" max="55" width="8.125" style="4" customWidth="1"/>
    <col min="56" max="57" width="8.25390625" style="4" bestFit="1" customWidth="1"/>
    <col min="58" max="58" width="8.25390625" style="4" customWidth="1"/>
    <col min="59" max="60" width="8.25390625" style="4" bestFit="1" customWidth="1"/>
    <col min="61" max="61" width="8.25390625" style="4" customWidth="1"/>
    <col min="62" max="63" width="8.25390625" style="4" bestFit="1" customWidth="1"/>
    <col min="64" max="68" width="9.00390625" style="4" bestFit="1" customWidth="1"/>
    <col min="69" max="90" width="9.00390625" style="4" customWidth="1"/>
    <col min="91" max="91" width="10.75390625" style="4" bestFit="1" customWidth="1"/>
    <col min="92" max="92" width="23.25390625" style="4" customWidth="1"/>
    <col min="93" max="93" width="6.125" style="34" customWidth="1"/>
    <col min="94" max="94" width="7.75390625" style="4" bestFit="1" customWidth="1"/>
    <col min="95" max="95" width="6.125" style="4" customWidth="1"/>
    <col min="96" max="96" width="7.00390625" style="4" bestFit="1" customWidth="1"/>
    <col min="97" max="98" width="6.125" style="4" customWidth="1"/>
    <col min="99" max="99" width="7.25390625" style="4" customWidth="1"/>
    <col min="100" max="16384" width="9.125" style="2" customWidth="1"/>
  </cols>
  <sheetData>
    <row r="1" spans="18:99" ht="16.5" customHeight="1" thickBot="1">
      <c r="R1" s="3" t="s">
        <v>31</v>
      </c>
      <c r="BB1" s="81">
        <v>42539.520833333336</v>
      </c>
      <c r="BC1" s="81"/>
      <c r="BD1" s="81"/>
      <c r="BE1" s="6"/>
      <c r="BF1" s="6"/>
      <c r="BG1" s="6" t="s">
        <v>52</v>
      </c>
      <c r="BH1" s="7">
        <v>0.0020833333333333333</v>
      </c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33"/>
      <c r="CP1" s="6"/>
      <c r="CQ1" s="6"/>
      <c r="CR1" s="6"/>
      <c r="CS1" s="6"/>
      <c r="CT1" s="6"/>
      <c r="CU1" s="6"/>
    </row>
    <row r="2" spans="1:99" ht="18.75" customHeight="1">
      <c r="A2" s="8"/>
      <c r="B2" s="9"/>
      <c r="C2" s="9"/>
      <c r="D2" s="8"/>
      <c r="E2" s="9"/>
      <c r="F2" s="9"/>
      <c r="G2" s="9"/>
      <c r="H2" s="9"/>
      <c r="I2" s="10"/>
      <c r="J2" s="53"/>
      <c r="K2" s="9"/>
      <c r="L2" s="75" t="s">
        <v>0</v>
      </c>
      <c r="M2" s="76"/>
      <c r="N2" s="76"/>
      <c r="O2" s="76"/>
      <c r="P2" s="76"/>
      <c r="Q2" s="76"/>
      <c r="R2" s="77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78" t="s">
        <v>1</v>
      </c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80"/>
      <c r="CP2" s="6"/>
      <c r="CQ2" s="6"/>
      <c r="CR2" s="6"/>
      <c r="CS2" s="6"/>
      <c r="CT2" s="6"/>
      <c r="CU2" s="6"/>
    </row>
    <row r="3" spans="1:99" ht="18.75" customHeight="1">
      <c r="A3" s="37"/>
      <c r="B3" s="38"/>
      <c r="C3" s="38"/>
      <c r="D3" s="37"/>
      <c r="E3" s="38"/>
      <c r="F3" s="38"/>
      <c r="G3" s="38"/>
      <c r="H3" s="38"/>
      <c r="I3" s="39"/>
      <c r="J3" s="54"/>
      <c r="K3" s="38"/>
      <c r="L3" s="40"/>
      <c r="M3" s="41"/>
      <c r="N3" s="41"/>
      <c r="O3" s="41"/>
      <c r="P3" s="41"/>
      <c r="Q3" s="41"/>
      <c r="R3" s="7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7" t="s">
        <v>51</v>
      </c>
      <c r="BC3" s="45">
        <v>15</v>
      </c>
      <c r="BD3" s="45">
        <v>15</v>
      </c>
      <c r="BE3" s="45">
        <v>10</v>
      </c>
      <c r="BF3" s="45">
        <v>30</v>
      </c>
      <c r="BG3" s="45">
        <v>10</v>
      </c>
      <c r="BH3" s="45">
        <v>15</v>
      </c>
      <c r="BI3" s="45">
        <v>15</v>
      </c>
      <c r="BJ3" s="45">
        <v>50</v>
      </c>
      <c r="BK3" s="45">
        <v>50</v>
      </c>
      <c r="BL3" s="45">
        <v>60</v>
      </c>
      <c r="BM3" s="45">
        <v>40</v>
      </c>
      <c r="BN3" s="45">
        <v>30</v>
      </c>
      <c r="BO3" s="45">
        <v>30</v>
      </c>
      <c r="BP3" s="45">
        <v>50</v>
      </c>
      <c r="BQ3" s="45">
        <v>30</v>
      </c>
      <c r="BR3" s="45">
        <v>30</v>
      </c>
      <c r="BS3" s="45">
        <v>30</v>
      </c>
      <c r="BT3" s="45">
        <v>50</v>
      </c>
      <c r="BU3" s="45">
        <v>40</v>
      </c>
      <c r="BV3" s="45">
        <v>50</v>
      </c>
      <c r="BW3" s="45">
        <v>50</v>
      </c>
      <c r="BX3" s="45">
        <v>40</v>
      </c>
      <c r="BY3" s="45">
        <v>60</v>
      </c>
      <c r="BZ3" s="45">
        <v>50</v>
      </c>
      <c r="CA3" s="45">
        <v>30</v>
      </c>
      <c r="CB3" s="45">
        <v>30</v>
      </c>
      <c r="CC3" s="45">
        <v>30</v>
      </c>
      <c r="CD3" s="45">
        <v>50</v>
      </c>
      <c r="CE3" s="45">
        <v>30</v>
      </c>
      <c r="CF3" s="45">
        <v>50</v>
      </c>
      <c r="CG3" s="45">
        <v>40</v>
      </c>
      <c r="CH3" s="45">
        <v>40</v>
      </c>
      <c r="CI3" s="45">
        <v>40</v>
      </c>
      <c r="CJ3" s="45">
        <v>30</v>
      </c>
      <c r="CK3" s="45">
        <v>50</v>
      </c>
      <c r="CL3" s="45">
        <v>10</v>
      </c>
      <c r="CM3" s="45"/>
      <c r="CN3" s="42"/>
      <c r="CP3" s="6"/>
      <c r="CQ3" s="6"/>
      <c r="CR3" s="6"/>
      <c r="CS3" s="6"/>
      <c r="CT3" s="6"/>
      <c r="CU3" s="6"/>
    </row>
    <row r="4" spans="1:99" ht="18.75" customHeight="1" thickBot="1">
      <c r="A4" s="11" t="s">
        <v>2</v>
      </c>
      <c r="B4" s="12" t="s">
        <v>3</v>
      </c>
      <c r="C4" s="13" t="s">
        <v>4</v>
      </c>
      <c r="D4" s="11" t="s">
        <v>30</v>
      </c>
      <c r="E4" s="14" t="s">
        <v>3</v>
      </c>
      <c r="F4" s="14" t="s">
        <v>37</v>
      </c>
      <c r="G4" s="14" t="s">
        <v>4</v>
      </c>
      <c r="H4" s="14" t="s">
        <v>5</v>
      </c>
      <c r="I4" s="15" t="s">
        <v>6</v>
      </c>
      <c r="J4" s="14" t="s">
        <v>53</v>
      </c>
      <c r="K4" s="68" t="s">
        <v>7</v>
      </c>
      <c r="L4" s="16" t="s">
        <v>8</v>
      </c>
      <c r="M4" s="17" t="s">
        <v>9</v>
      </c>
      <c r="N4" s="17" t="s">
        <v>49</v>
      </c>
      <c r="O4" s="17" t="s">
        <v>10</v>
      </c>
      <c r="P4" s="17" t="s">
        <v>52</v>
      </c>
      <c r="Q4" s="17" t="s">
        <v>11</v>
      </c>
      <c r="R4" s="72" t="s">
        <v>12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18" t="s">
        <v>26</v>
      </c>
      <c r="BC4" s="43" t="s">
        <v>13</v>
      </c>
      <c r="BD4" s="19" t="s">
        <v>14</v>
      </c>
      <c r="BE4" s="19" t="s">
        <v>15</v>
      </c>
      <c r="BF4" s="19" t="s">
        <v>16</v>
      </c>
      <c r="BG4" s="19" t="s">
        <v>17</v>
      </c>
      <c r="BH4" s="19" t="s">
        <v>18</v>
      </c>
      <c r="BI4" s="19" t="s">
        <v>19</v>
      </c>
      <c r="BJ4" s="19" t="s">
        <v>20</v>
      </c>
      <c r="BK4" s="19" t="s">
        <v>21</v>
      </c>
      <c r="BL4" s="19" t="s">
        <v>22</v>
      </c>
      <c r="BM4" s="19" t="s">
        <v>23</v>
      </c>
      <c r="BN4" s="19" t="s">
        <v>24</v>
      </c>
      <c r="BO4" s="19" t="s">
        <v>27</v>
      </c>
      <c r="BP4" s="19" t="s">
        <v>28</v>
      </c>
      <c r="BQ4" s="19" t="s">
        <v>29</v>
      </c>
      <c r="BR4" s="19" t="s">
        <v>32</v>
      </c>
      <c r="BS4" s="19" t="s">
        <v>33</v>
      </c>
      <c r="BT4" s="19" t="s">
        <v>34</v>
      </c>
      <c r="BU4" s="19" t="s">
        <v>35</v>
      </c>
      <c r="BV4" s="19" t="s">
        <v>36</v>
      </c>
      <c r="BW4" s="19" t="s">
        <v>38</v>
      </c>
      <c r="BX4" s="19" t="s">
        <v>39</v>
      </c>
      <c r="BY4" s="19" t="s">
        <v>40</v>
      </c>
      <c r="BZ4" s="19" t="s">
        <v>41</v>
      </c>
      <c r="CA4" s="19" t="s">
        <v>42</v>
      </c>
      <c r="CB4" s="19" t="s">
        <v>43</v>
      </c>
      <c r="CC4" s="19" t="s">
        <v>44</v>
      </c>
      <c r="CD4" s="19" t="s">
        <v>45</v>
      </c>
      <c r="CE4" s="19" t="s">
        <v>46</v>
      </c>
      <c r="CF4" s="19" t="s">
        <v>47</v>
      </c>
      <c r="CG4" s="19" t="s">
        <v>48</v>
      </c>
      <c r="CH4" s="19" t="s">
        <v>54</v>
      </c>
      <c r="CI4" s="19" t="s">
        <v>55</v>
      </c>
      <c r="CJ4" s="19" t="s">
        <v>56</v>
      </c>
      <c r="CK4" s="19" t="s">
        <v>57</v>
      </c>
      <c r="CL4" s="44" t="s">
        <v>49</v>
      </c>
      <c r="CM4" s="44" t="s">
        <v>50</v>
      </c>
      <c r="CN4" s="20" t="s">
        <v>25</v>
      </c>
      <c r="CP4" s="7"/>
      <c r="CQ4" s="6"/>
      <c r="CR4" s="6"/>
      <c r="CS4" s="6"/>
      <c r="CT4" s="6"/>
      <c r="CU4" s="6"/>
    </row>
    <row r="5" spans="1:92" ht="15.75">
      <c r="A5" s="28" t="e">
        <f ca="1">IF(L5=#REF!,IF(M5=#REF!,IF(Q5=#REF!,#REF!,CELL("wiersz",#REF!)),CELL("wiersz",#REF!)),CELL("wiersz",#REF!))</f>
        <v>#REF!</v>
      </c>
      <c r="B5" s="21">
        <v>314</v>
      </c>
      <c r="C5" s="22" t="s">
        <v>118</v>
      </c>
      <c r="D5" s="23">
        <f aca="true" ca="1" t="shared" si="0" ref="D5:D39">IF(L5=L4,IF(M5=M4,IF(Q5=Q4,D4,CELL("wiersz",D1)),CELL("wiersz",D1)),CELL("wiersz",D1))</f>
        <v>1</v>
      </c>
      <c r="E5" s="24">
        <v>305</v>
      </c>
      <c r="F5" s="24" t="s">
        <v>58</v>
      </c>
      <c r="G5" s="24" t="s">
        <v>59</v>
      </c>
      <c r="H5" s="24" t="s">
        <v>60</v>
      </c>
      <c r="I5" s="24" t="s">
        <v>61</v>
      </c>
      <c r="J5" s="26">
        <v>1979</v>
      </c>
      <c r="K5" s="69" t="s">
        <v>62</v>
      </c>
      <c r="L5" s="25">
        <f aca="true" t="shared" si="1" ref="L5:L39">O5+R5</f>
        <v>1400</v>
      </c>
      <c r="M5" s="26">
        <f aca="true" t="shared" si="2" ref="M5:M39">COUNTA(BC5:CK5)</f>
        <v>34</v>
      </c>
      <c r="N5" s="26">
        <f aca="true" t="shared" si="3" ref="N5:N39">CL5</f>
        <v>16</v>
      </c>
      <c r="O5" s="27">
        <f aca="true" t="shared" si="4" ref="O5:O39">SUM(S5:BA5)+CL5*$CL$3</f>
        <v>1400</v>
      </c>
      <c r="P5" s="51">
        <f aca="true" t="shared" si="5" ref="P5:P21">COUNTIF(BC5:CK5,"jest")*$BH$1</f>
        <v>0</v>
      </c>
      <c r="Q5" s="31">
        <f aca="true" t="shared" si="6" ref="Q5:Q39">CN5-$BB$1+P5</f>
        <v>0.9930555555547471</v>
      </c>
      <c r="R5" s="73">
        <f aca="true" t="shared" si="7" ref="R5:R39">IF(CN5="z","0",-(IF((DAY(Q5)*1440+MINUTE(Q5)+HOUR(Q5)*60)&gt;1440,(MINUTE(Q5)+HOUR(Q5)*60+DAY(Q5)*1440)-1440,0)))</f>
        <v>0</v>
      </c>
      <c r="S5" s="50">
        <f aca="true" t="shared" si="8" ref="S5:S39">COUNTA(BC5)*BC$3</f>
        <v>15</v>
      </c>
      <c r="T5" s="50">
        <f aca="true" t="shared" si="9" ref="T5:T39">COUNTA(BD5)*BD$3</f>
        <v>15</v>
      </c>
      <c r="U5" s="50">
        <f aca="true" t="shared" si="10" ref="U5:U39">COUNTA(BE5)*BE$3</f>
        <v>10</v>
      </c>
      <c r="V5" s="50">
        <f aca="true" t="shared" si="11" ref="V5:V39">COUNTA(BF5)*BF$3</f>
        <v>30</v>
      </c>
      <c r="W5" s="50">
        <f aca="true" t="shared" si="12" ref="W5:W39">COUNTA(BG5)*BG$3</f>
        <v>10</v>
      </c>
      <c r="X5" s="50">
        <f aca="true" t="shared" si="13" ref="X5:X39">COUNTA(BH5)*BH$3</f>
        <v>15</v>
      </c>
      <c r="Y5" s="50">
        <f aca="true" t="shared" si="14" ref="Y5:Y39">COUNTA(BI5)*BI$3</f>
        <v>15</v>
      </c>
      <c r="Z5" s="50">
        <f aca="true" t="shared" si="15" ref="Z5:Z39">COUNTA(BJ5)*BJ$3</f>
        <v>50</v>
      </c>
      <c r="AA5" s="50">
        <f aca="true" t="shared" si="16" ref="AA5:AA39">COUNTA(BK5)*BK$3</f>
        <v>50</v>
      </c>
      <c r="AB5" s="50">
        <f aca="true" t="shared" si="17" ref="AB5:AB39">COUNTA(BL5)*BL$3</f>
        <v>60</v>
      </c>
      <c r="AC5" s="50">
        <f aca="true" t="shared" si="18" ref="AC5:AC39">COUNTA(BM5)*BM$3</f>
        <v>40</v>
      </c>
      <c r="AD5" s="50">
        <f aca="true" t="shared" si="19" ref="AD5:AD39">COUNTA(BN5)*BN$3</f>
        <v>0</v>
      </c>
      <c r="AE5" s="50">
        <f aca="true" t="shared" si="20" ref="AE5:AE39">COUNTA(BO5)*BO$3</f>
        <v>30</v>
      </c>
      <c r="AF5" s="50">
        <f aca="true" t="shared" si="21" ref="AF5:AF39">COUNTA(BP5)*BP$3</f>
        <v>50</v>
      </c>
      <c r="AG5" s="50">
        <f aca="true" t="shared" si="22" ref="AG5:AG39">COUNTA(BQ5)*BQ$3</f>
        <v>30</v>
      </c>
      <c r="AH5" s="50">
        <f aca="true" t="shared" si="23" ref="AH5:AH39">COUNTA(BR5)*BR$3</f>
        <v>30</v>
      </c>
      <c r="AI5" s="50">
        <f aca="true" t="shared" si="24" ref="AI5:AI39">COUNTA(BS5)*BS$3</f>
        <v>30</v>
      </c>
      <c r="AJ5" s="50">
        <f aca="true" t="shared" si="25" ref="AJ5:AJ39">COUNTA(BT5)*BT$3</f>
        <v>50</v>
      </c>
      <c r="AK5" s="50">
        <f aca="true" t="shared" si="26" ref="AK5:AK39">COUNTA(BU5)*BU$3</f>
        <v>40</v>
      </c>
      <c r="AL5" s="50">
        <f aca="true" t="shared" si="27" ref="AL5:AL39">COUNTA(BV5)*BV$3</f>
        <v>50</v>
      </c>
      <c r="AM5" s="50">
        <f aca="true" t="shared" si="28" ref="AM5:AM39">COUNTA(BW5)*BW$3</f>
        <v>50</v>
      </c>
      <c r="AN5" s="50">
        <f aca="true" t="shared" si="29" ref="AN5:AN39">COUNTA(BX5)*BX$3</f>
        <v>40</v>
      </c>
      <c r="AO5" s="50">
        <f aca="true" t="shared" si="30" ref="AO5:AO39">COUNTA(BY5)*BY$3</f>
        <v>60</v>
      </c>
      <c r="AP5" s="50">
        <f aca="true" t="shared" si="31" ref="AP5:AP39">COUNTA(BZ5)*BZ$3</f>
        <v>50</v>
      </c>
      <c r="AQ5" s="50">
        <f aca="true" t="shared" si="32" ref="AQ5:AQ39">COUNTA(CA5)*CA$3</f>
        <v>30</v>
      </c>
      <c r="AR5" s="50">
        <f aca="true" t="shared" si="33" ref="AR5:AR39">COUNTA(CB5)*CB$3</f>
        <v>30</v>
      </c>
      <c r="AS5" s="50">
        <f aca="true" t="shared" si="34" ref="AS5:AS39">COUNTA(CC5)*CC$3</f>
        <v>30</v>
      </c>
      <c r="AT5" s="50">
        <f aca="true" t="shared" si="35" ref="AT5:AT39">COUNTA(CD5)*CD$3</f>
        <v>50</v>
      </c>
      <c r="AU5" s="50">
        <f aca="true" t="shared" si="36" ref="AU5:AU39">COUNTA(CE5)*CE$3</f>
        <v>30</v>
      </c>
      <c r="AV5" s="50">
        <f aca="true" t="shared" si="37" ref="AV5:AV39">COUNTA(CF5)*CF$3</f>
        <v>50</v>
      </c>
      <c r="AW5" s="50">
        <f aca="true" t="shared" si="38" ref="AW5:AW39">COUNTA(CG5)*CG$3</f>
        <v>40</v>
      </c>
      <c r="AX5" s="50">
        <f aca="true" t="shared" si="39" ref="AX5:AX39">COUNTA(CH5)*CH$3</f>
        <v>40</v>
      </c>
      <c r="AY5" s="50">
        <f aca="true" t="shared" si="40" ref="AY5:AY39">COUNTA(CI5)*CI$3</f>
        <v>40</v>
      </c>
      <c r="AZ5" s="50">
        <f aca="true" t="shared" si="41" ref="AZ5:AZ39">COUNTA(CJ5)*CJ$3</f>
        <v>30</v>
      </c>
      <c r="BA5" s="50">
        <f aca="true" t="shared" si="42" ref="BA5:BA39">COUNTA(CK5)*CK$3</f>
        <v>50</v>
      </c>
      <c r="BB5" s="32">
        <f aca="true" t="shared" si="43" ref="BB5:BB39">$BB$1</f>
        <v>42539.520833333336</v>
      </c>
      <c r="BC5" s="29">
        <v>0.9923611111111111</v>
      </c>
      <c r="BD5" s="29">
        <v>0.9958333333333332</v>
      </c>
      <c r="BE5" s="29">
        <v>0</v>
      </c>
      <c r="BF5" s="29">
        <v>0.55625</v>
      </c>
      <c r="BG5" s="29">
        <v>0.027777777777777776</v>
      </c>
      <c r="BH5" s="29">
        <v>0.012499999999999999</v>
      </c>
      <c r="BI5" s="29">
        <v>0.015972222222222224</v>
      </c>
      <c r="BJ5" s="29">
        <v>0.3159722222222222</v>
      </c>
      <c r="BK5" s="29">
        <v>0.4527777777777778</v>
      </c>
      <c r="BL5" s="29">
        <v>0.6486111111111111</v>
      </c>
      <c r="BM5" s="29">
        <v>0.4222222222222222</v>
      </c>
      <c r="BN5" s="29"/>
      <c r="BO5" s="29">
        <v>0.4979166666666666</v>
      </c>
      <c r="BP5" s="29">
        <v>0.61875</v>
      </c>
      <c r="BQ5" s="29">
        <v>0.4763888888888889</v>
      </c>
      <c r="BR5" s="29">
        <v>0.26944444444444443</v>
      </c>
      <c r="BS5" s="29">
        <v>0.3416666666666666</v>
      </c>
      <c r="BT5" s="29">
        <v>0.3645833333333333</v>
      </c>
      <c r="BU5" s="29">
        <v>0.2923611111111111</v>
      </c>
      <c r="BV5" s="29">
        <v>0.6791666666666667</v>
      </c>
      <c r="BW5" s="29">
        <v>0.9236111111111112</v>
      </c>
      <c r="BX5" s="29">
        <v>0.7055555555555556</v>
      </c>
      <c r="BY5" s="29">
        <v>0.8229166666666666</v>
      </c>
      <c r="BZ5" s="29">
        <v>0.3965277777777778</v>
      </c>
      <c r="CA5" s="29">
        <v>0.2138888888888889</v>
      </c>
      <c r="CB5" s="29">
        <v>0.975</v>
      </c>
      <c r="CC5" s="29">
        <v>0.15277777777777776</v>
      </c>
      <c r="CD5" s="29">
        <v>0.7604166666666666</v>
      </c>
      <c r="CE5" s="29">
        <v>0.06736111111111111</v>
      </c>
      <c r="CF5" s="29">
        <v>0.8979166666666667</v>
      </c>
      <c r="CG5" s="29">
        <v>0.7833333333333333</v>
      </c>
      <c r="CH5" s="29">
        <v>0.10833333333333334</v>
      </c>
      <c r="CI5" s="29">
        <v>0.8513888888888889</v>
      </c>
      <c r="CJ5" s="29">
        <v>0.17916666666666667</v>
      </c>
      <c r="CK5" s="29">
        <v>0.9548611111111112</v>
      </c>
      <c r="CL5" s="49">
        <v>16</v>
      </c>
      <c r="CM5" s="29">
        <v>0.6020833333333333</v>
      </c>
      <c r="CN5" s="36">
        <v>42540.51388888889</v>
      </c>
    </row>
    <row r="6" spans="1:92" ht="15.75">
      <c r="A6" s="28" t="e">
        <f ca="1">IF(L6=L5,IF(M6=M5,IF(Q6=Q5,A5,CELL("wiersz",#REF!)),CELL("wiersz",#REF!)),CELL("wiersz",#REF!))</f>
        <v>#REF!</v>
      </c>
      <c r="B6" s="21">
        <v>315</v>
      </c>
      <c r="C6" s="22" t="s">
        <v>148</v>
      </c>
      <c r="D6" s="23">
        <f ca="1" t="shared" si="0"/>
        <v>1</v>
      </c>
      <c r="E6" s="24">
        <v>312</v>
      </c>
      <c r="F6" s="24" t="s">
        <v>58</v>
      </c>
      <c r="G6" s="24" t="s">
        <v>63</v>
      </c>
      <c r="H6" s="24" t="s">
        <v>64</v>
      </c>
      <c r="I6" s="24" t="s">
        <v>65</v>
      </c>
      <c r="J6" s="26">
        <v>1964</v>
      </c>
      <c r="K6" s="69" t="s">
        <v>66</v>
      </c>
      <c r="L6" s="25">
        <f t="shared" si="1"/>
        <v>1400</v>
      </c>
      <c r="M6" s="26">
        <f t="shared" si="2"/>
        <v>34</v>
      </c>
      <c r="N6" s="26">
        <f t="shared" si="3"/>
        <v>16</v>
      </c>
      <c r="O6" s="27">
        <f t="shared" si="4"/>
        <v>1400</v>
      </c>
      <c r="P6" s="51">
        <f t="shared" si="5"/>
        <v>0</v>
      </c>
      <c r="Q6" s="31">
        <f t="shared" si="6"/>
        <v>0.9930555555547471</v>
      </c>
      <c r="R6" s="73">
        <f t="shared" si="7"/>
        <v>0</v>
      </c>
      <c r="S6" s="50">
        <f t="shared" si="8"/>
        <v>15</v>
      </c>
      <c r="T6" s="50">
        <f t="shared" si="9"/>
        <v>15</v>
      </c>
      <c r="U6" s="50">
        <f t="shared" si="10"/>
        <v>10</v>
      </c>
      <c r="V6" s="50">
        <f t="shared" si="11"/>
        <v>30</v>
      </c>
      <c r="W6" s="50">
        <f t="shared" si="12"/>
        <v>10</v>
      </c>
      <c r="X6" s="50">
        <f t="shared" si="13"/>
        <v>15</v>
      </c>
      <c r="Y6" s="50">
        <f t="shared" si="14"/>
        <v>15</v>
      </c>
      <c r="Z6" s="50">
        <f t="shared" si="15"/>
        <v>50</v>
      </c>
      <c r="AA6" s="50">
        <f t="shared" si="16"/>
        <v>50</v>
      </c>
      <c r="AB6" s="50">
        <f t="shared" si="17"/>
        <v>60</v>
      </c>
      <c r="AC6" s="50">
        <f t="shared" si="18"/>
        <v>40</v>
      </c>
      <c r="AD6" s="50">
        <f t="shared" si="19"/>
        <v>0</v>
      </c>
      <c r="AE6" s="50">
        <f t="shared" si="20"/>
        <v>30</v>
      </c>
      <c r="AF6" s="50">
        <f t="shared" si="21"/>
        <v>50</v>
      </c>
      <c r="AG6" s="50">
        <f t="shared" si="22"/>
        <v>30</v>
      </c>
      <c r="AH6" s="50">
        <f t="shared" si="23"/>
        <v>30</v>
      </c>
      <c r="AI6" s="50">
        <f t="shared" si="24"/>
        <v>30</v>
      </c>
      <c r="AJ6" s="50">
        <f t="shared" si="25"/>
        <v>50</v>
      </c>
      <c r="AK6" s="50">
        <f t="shared" si="26"/>
        <v>40</v>
      </c>
      <c r="AL6" s="50">
        <f t="shared" si="27"/>
        <v>50</v>
      </c>
      <c r="AM6" s="50">
        <f t="shared" si="28"/>
        <v>50</v>
      </c>
      <c r="AN6" s="50">
        <f t="shared" si="29"/>
        <v>40</v>
      </c>
      <c r="AO6" s="50">
        <f t="shared" si="30"/>
        <v>60</v>
      </c>
      <c r="AP6" s="50">
        <f t="shared" si="31"/>
        <v>50</v>
      </c>
      <c r="AQ6" s="50">
        <f t="shared" si="32"/>
        <v>30</v>
      </c>
      <c r="AR6" s="50">
        <f t="shared" si="33"/>
        <v>30</v>
      </c>
      <c r="AS6" s="50">
        <f t="shared" si="34"/>
        <v>30</v>
      </c>
      <c r="AT6" s="50">
        <f t="shared" si="35"/>
        <v>50</v>
      </c>
      <c r="AU6" s="50">
        <f t="shared" si="36"/>
        <v>30</v>
      </c>
      <c r="AV6" s="50">
        <f t="shared" si="37"/>
        <v>50</v>
      </c>
      <c r="AW6" s="50">
        <f t="shared" si="38"/>
        <v>40</v>
      </c>
      <c r="AX6" s="50">
        <f t="shared" si="39"/>
        <v>40</v>
      </c>
      <c r="AY6" s="50">
        <f t="shared" si="40"/>
        <v>40</v>
      </c>
      <c r="AZ6" s="50">
        <f t="shared" si="41"/>
        <v>30</v>
      </c>
      <c r="BA6" s="50">
        <f t="shared" si="42"/>
        <v>50</v>
      </c>
      <c r="BB6" s="32">
        <f t="shared" si="43"/>
        <v>42539.520833333336</v>
      </c>
      <c r="BC6" s="29">
        <v>0.0020833333333333333</v>
      </c>
      <c r="BD6" s="29">
        <v>0.9958333333333332</v>
      </c>
      <c r="BE6" s="29">
        <v>0.0006944444444444445</v>
      </c>
      <c r="BF6" s="29">
        <v>0.5569444444444445</v>
      </c>
      <c r="BG6" s="29">
        <v>0.027777777777777776</v>
      </c>
      <c r="BH6" s="29">
        <v>0.011111111111111112</v>
      </c>
      <c r="BI6" s="29">
        <v>0.014583333333333332</v>
      </c>
      <c r="BJ6" s="29">
        <v>0.3159722222222222</v>
      </c>
      <c r="BK6" s="29">
        <v>0.4534722222222222</v>
      </c>
      <c r="BL6" s="29">
        <v>0.6486111111111111</v>
      </c>
      <c r="BM6" s="29">
        <v>0.4222222222222222</v>
      </c>
      <c r="BN6" s="29"/>
      <c r="BO6" s="29">
        <v>0.4979166666666666</v>
      </c>
      <c r="BP6" s="29">
        <v>0.6194444444444445</v>
      </c>
      <c r="BQ6" s="29">
        <v>0.4763888888888889</v>
      </c>
      <c r="BR6" s="29">
        <v>0.2701388888888889</v>
      </c>
      <c r="BS6" s="29">
        <v>0.3423611111111111</v>
      </c>
      <c r="BT6" s="29">
        <v>0.3645833333333333</v>
      </c>
      <c r="BU6" s="29">
        <v>0.2923611111111111</v>
      </c>
      <c r="BV6" s="29">
        <v>0.6791666666666667</v>
      </c>
      <c r="BW6" s="29">
        <v>0.9243055555555556</v>
      </c>
      <c r="BX6" s="29">
        <v>0.7055555555555556</v>
      </c>
      <c r="BY6" s="29">
        <v>0.8229166666666666</v>
      </c>
      <c r="BZ6" s="29">
        <v>0.3965277777777778</v>
      </c>
      <c r="CA6" s="29">
        <v>0.21041666666666667</v>
      </c>
      <c r="CB6" s="29">
        <v>0.0020833333333333333</v>
      </c>
      <c r="CC6" s="29">
        <v>0.15347222222222223</v>
      </c>
      <c r="CD6" s="29">
        <v>0.7625000000000001</v>
      </c>
      <c r="CE6" s="29">
        <v>0.06666666666666667</v>
      </c>
      <c r="CF6" s="29">
        <v>0.8986111111111111</v>
      </c>
      <c r="CG6" s="29">
        <v>0.7833333333333333</v>
      </c>
      <c r="CH6" s="29">
        <v>0.10833333333333334</v>
      </c>
      <c r="CI6" s="29">
        <v>0.8520833333333333</v>
      </c>
      <c r="CJ6" s="29">
        <v>0.17916666666666667</v>
      </c>
      <c r="CK6" s="29">
        <v>0.9555555555555556</v>
      </c>
      <c r="CL6" s="49">
        <v>16</v>
      </c>
      <c r="CM6" s="29">
        <v>0.6020833333333333</v>
      </c>
      <c r="CN6" s="36">
        <v>42540.51388888889</v>
      </c>
    </row>
    <row r="7" spans="1:93" ht="18.75" customHeight="1">
      <c r="A7" s="28" t="e">
        <f ca="1">IF(L7=#REF!,IF(M7=#REF!,IF(Q7=#REF!,#REF!,CELL("wiersz",A5)),CELL("wiersz",A5)),CELL("wiersz",A5))</f>
        <v>#REF!</v>
      </c>
      <c r="B7" s="21">
        <v>318</v>
      </c>
      <c r="C7" s="22" t="s">
        <v>122</v>
      </c>
      <c r="D7" s="23">
        <f ca="1" t="shared" si="0"/>
        <v>3</v>
      </c>
      <c r="E7" s="24">
        <v>310</v>
      </c>
      <c r="F7" s="24" t="s">
        <v>58</v>
      </c>
      <c r="G7" s="24" t="s">
        <v>67</v>
      </c>
      <c r="H7" s="24" t="s">
        <v>68</v>
      </c>
      <c r="I7" s="24" t="s">
        <v>69</v>
      </c>
      <c r="J7" s="26">
        <v>1984</v>
      </c>
      <c r="K7" s="69" t="s">
        <v>70</v>
      </c>
      <c r="L7" s="25">
        <f t="shared" si="1"/>
        <v>1290</v>
      </c>
      <c r="M7" s="26">
        <f t="shared" si="2"/>
        <v>32</v>
      </c>
      <c r="N7" s="26">
        <f t="shared" si="3"/>
        <v>16</v>
      </c>
      <c r="O7" s="27">
        <f t="shared" si="4"/>
        <v>1290</v>
      </c>
      <c r="P7" s="51">
        <f t="shared" si="5"/>
        <v>0</v>
      </c>
      <c r="Q7" s="31">
        <f t="shared" si="6"/>
        <v>0.9784722222175333</v>
      </c>
      <c r="R7" s="73">
        <f t="shared" si="7"/>
        <v>0</v>
      </c>
      <c r="S7" s="50">
        <f t="shared" si="8"/>
        <v>15</v>
      </c>
      <c r="T7" s="50">
        <f t="shared" si="9"/>
        <v>15</v>
      </c>
      <c r="U7" s="50">
        <f t="shared" si="10"/>
        <v>10</v>
      </c>
      <c r="V7" s="50">
        <f t="shared" si="11"/>
        <v>30</v>
      </c>
      <c r="W7" s="50">
        <f t="shared" si="12"/>
        <v>10</v>
      </c>
      <c r="X7" s="50">
        <f t="shared" si="13"/>
        <v>15</v>
      </c>
      <c r="Y7" s="50">
        <f t="shared" si="14"/>
        <v>15</v>
      </c>
      <c r="Z7" s="50">
        <f t="shared" si="15"/>
        <v>50</v>
      </c>
      <c r="AA7" s="50">
        <f t="shared" si="16"/>
        <v>50</v>
      </c>
      <c r="AB7" s="50">
        <f t="shared" si="17"/>
        <v>60</v>
      </c>
      <c r="AC7" s="50">
        <f t="shared" si="18"/>
        <v>40</v>
      </c>
      <c r="AD7" s="50">
        <f t="shared" si="19"/>
        <v>30</v>
      </c>
      <c r="AE7" s="50">
        <f t="shared" si="20"/>
        <v>30</v>
      </c>
      <c r="AF7" s="50">
        <f t="shared" si="21"/>
        <v>50</v>
      </c>
      <c r="AG7" s="50">
        <f t="shared" si="22"/>
        <v>30</v>
      </c>
      <c r="AH7" s="50">
        <f t="shared" si="23"/>
        <v>30</v>
      </c>
      <c r="AI7" s="50">
        <f t="shared" si="24"/>
        <v>30</v>
      </c>
      <c r="AJ7" s="50">
        <f t="shared" si="25"/>
        <v>50</v>
      </c>
      <c r="AK7" s="50">
        <f t="shared" si="26"/>
        <v>40</v>
      </c>
      <c r="AL7" s="50">
        <f t="shared" si="27"/>
        <v>0</v>
      </c>
      <c r="AM7" s="50">
        <f t="shared" si="28"/>
        <v>50</v>
      </c>
      <c r="AN7" s="50">
        <f t="shared" si="29"/>
        <v>0</v>
      </c>
      <c r="AO7" s="50">
        <f t="shared" si="30"/>
        <v>60</v>
      </c>
      <c r="AP7" s="50">
        <f t="shared" si="31"/>
        <v>50</v>
      </c>
      <c r="AQ7" s="50">
        <f t="shared" si="32"/>
        <v>30</v>
      </c>
      <c r="AR7" s="50">
        <f t="shared" si="33"/>
        <v>30</v>
      </c>
      <c r="AS7" s="50">
        <f t="shared" si="34"/>
        <v>30</v>
      </c>
      <c r="AT7" s="50">
        <f t="shared" si="35"/>
        <v>0</v>
      </c>
      <c r="AU7" s="50">
        <f t="shared" si="36"/>
        <v>30</v>
      </c>
      <c r="AV7" s="50">
        <f t="shared" si="37"/>
        <v>50</v>
      </c>
      <c r="AW7" s="50">
        <f t="shared" si="38"/>
        <v>40</v>
      </c>
      <c r="AX7" s="50">
        <f t="shared" si="39"/>
        <v>40</v>
      </c>
      <c r="AY7" s="50">
        <f t="shared" si="40"/>
        <v>40</v>
      </c>
      <c r="AZ7" s="50">
        <f t="shared" si="41"/>
        <v>30</v>
      </c>
      <c r="BA7" s="50">
        <f t="shared" si="42"/>
        <v>50</v>
      </c>
      <c r="BB7" s="32">
        <f t="shared" si="43"/>
        <v>42539.520833333336</v>
      </c>
      <c r="BC7" s="29">
        <v>0.5368055555555555</v>
      </c>
      <c r="BD7" s="29">
        <v>0.5437500000000001</v>
      </c>
      <c r="BE7" s="29">
        <v>0.548611111111111</v>
      </c>
      <c r="BF7" s="29">
        <v>0.33194444444444443</v>
      </c>
      <c r="BG7" s="29">
        <v>0.5611111111111111</v>
      </c>
      <c r="BH7" s="29">
        <v>0.5701388888888889</v>
      </c>
      <c r="BI7" s="29">
        <v>0.5722222222222222</v>
      </c>
      <c r="BJ7" s="29">
        <v>0.9902777777777777</v>
      </c>
      <c r="BK7" s="29">
        <v>0.2548611111111111</v>
      </c>
      <c r="BL7" s="29">
        <v>0.4479166666666667</v>
      </c>
      <c r="BM7" s="29">
        <v>0.25416666666666665</v>
      </c>
      <c r="BN7" s="29">
        <v>0.1277777777777778</v>
      </c>
      <c r="BO7" s="29">
        <v>0.08472222222222221</v>
      </c>
      <c r="BP7" s="29">
        <v>0.4791666666666667</v>
      </c>
      <c r="BQ7" s="29">
        <v>0.3125</v>
      </c>
      <c r="BR7" s="29">
        <v>0.02152777777777778</v>
      </c>
      <c r="BS7" s="29">
        <v>0.15486111111111112</v>
      </c>
      <c r="BT7" s="29">
        <v>0.17916666666666667</v>
      </c>
      <c r="BU7" s="29">
        <v>0.04791666666666666</v>
      </c>
      <c r="BV7" s="29"/>
      <c r="BW7" s="29">
        <v>0.7854166666666668</v>
      </c>
      <c r="BX7" s="29"/>
      <c r="BY7" s="29">
        <v>0.6923611111111111</v>
      </c>
      <c r="BZ7" s="29">
        <v>0.21666666666666667</v>
      </c>
      <c r="CA7" s="29">
        <v>0.9500000000000001</v>
      </c>
      <c r="CB7" s="29">
        <v>0.6006944444444444</v>
      </c>
      <c r="CC7" s="29">
        <v>0.8798611111111111</v>
      </c>
      <c r="CD7" s="29"/>
      <c r="CE7" s="29">
        <v>0.8180555555555555</v>
      </c>
      <c r="CF7" s="29">
        <v>0.7638888888888888</v>
      </c>
      <c r="CG7" s="29">
        <v>0.6569444444444444</v>
      </c>
      <c r="CH7" s="29">
        <v>0.8444444444444444</v>
      </c>
      <c r="CI7" s="29">
        <v>0.7361111111111112</v>
      </c>
      <c r="CJ7" s="29">
        <v>0.9152777777777777</v>
      </c>
      <c r="CK7" s="29">
        <v>0.6222222222222222</v>
      </c>
      <c r="CL7" s="49">
        <v>16</v>
      </c>
      <c r="CM7" s="29">
        <v>0.4048611111111111</v>
      </c>
      <c r="CN7" s="36">
        <v>42540.49930555555</v>
      </c>
      <c r="CO7" s="4"/>
    </row>
    <row r="8" spans="1:92" ht="18.75" customHeight="1" thickBot="1">
      <c r="A8" s="30" t="e">
        <f ca="1">IF(L8=#REF!,IF(M8=#REF!,IF(Q8=#REF!,#REF!,CELL("wiersz",#REF!)),CELL("wiersz",#REF!)),CELL("wiersz",#REF!))</f>
        <v>#REF!</v>
      </c>
      <c r="B8" s="21" t="e">
        <v>#REF!</v>
      </c>
      <c r="C8" s="22" t="e">
        <v>#REF!</v>
      </c>
      <c r="D8" s="23">
        <f ca="1" t="shared" si="0"/>
        <v>3</v>
      </c>
      <c r="E8" s="24">
        <v>313</v>
      </c>
      <c r="F8" s="24" t="s">
        <v>58</v>
      </c>
      <c r="G8" s="24" t="s">
        <v>71</v>
      </c>
      <c r="H8" s="24" t="s">
        <v>72</v>
      </c>
      <c r="I8" s="24"/>
      <c r="J8" s="26">
        <v>1969</v>
      </c>
      <c r="K8" s="69" t="s">
        <v>70</v>
      </c>
      <c r="L8" s="25">
        <f t="shared" si="1"/>
        <v>1290</v>
      </c>
      <c r="M8" s="26">
        <f t="shared" si="2"/>
        <v>32</v>
      </c>
      <c r="N8" s="26">
        <f t="shared" si="3"/>
        <v>16</v>
      </c>
      <c r="O8" s="27">
        <f t="shared" si="4"/>
        <v>1290</v>
      </c>
      <c r="P8" s="51">
        <f t="shared" si="5"/>
        <v>0</v>
      </c>
      <c r="Q8" s="31">
        <f t="shared" si="6"/>
        <v>0.9784722222175333</v>
      </c>
      <c r="R8" s="73">
        <f t="shared" si="7"/>
        <v>0</v>
      </c>
      <c r="S8" s="50">
        <f t="shared" si="8"/>
        <v>15</v>
      </c>
      <c r="T8" s="50">
        <f t="shared" si="9"/>
        <v>15</v>
      </c>
      <c r="U8" s="50">
        <f t="shared" si="10"/>
        <v>10</v>
      </c>
      <c r="V8" s="50">
        <f t="shared" si="11"/>
        <v>30</v>
      </c>
      <c r="W8" s="50">
        <f t="shared" si="12"/>
        <v>10</v>
      </c>
      <c r="X8" s="50">
        <f t="shared" si="13"/>
        <v>15</v>
      </c>
      <c r="Y8" s="50">
        <f t="shared" si="14"/>
        <v>15</v>
      </c>
      <c r="Z8" s="50">
        <f t="shared" si="15"/>
        <v>50</v>
      </c>
      <c r="AA8" s="50">
        <f t="shared" si="16"/>
        <v>50</v>
      </c>
      <c r="AB8" s="50">
        <f t="shared" si="17"/>
        <v>60</v>
      </c>
      <c r="AC8" s="50">
        <f t="shared" si="18"/>
        <v>40</v>
      </c>
      <c r="AD8" s="50">
        <f t="shared" si="19"/>
        <v>30</v>
      </c>
      <c r="AE8" s="50">
        <f t="shared" si="20"/>
        <v>30</v>
      </c>
      <c r="AF8" s="50">
        <f t="shared" si="21"/>
        <v>50</v>
      </c>
      <c r="AG8" s="50">
        <f t="shared" si="22"/>
        <v>30</v>
      </c>
      <c r="AH8" s="50">
        <f t="shared" si="23"/>
        <v>30</v>
      </c>
      <c r="AI8" s="50">
        <f t="shared" si="24"/>
        <v>30</v>
      </c>
      <c r="AJ8" s="50">
        <f t="shared" si="25"/>
        <v>50</v>
      </c>
      <c r="AK8" s="50">
        <f t="shared" si="26"/>
        <v>40</v>
      </c>
      <c r="AL8" s="50">
        <f t="shared" si="27"/>
        <v>0</v>
      </c>
      <c r="AM8" s="50">
        <f t="shared" si="28"/>
        <v>50</v>
      </c>
      <c r="AN8" s="50">
        <f t="shared" si="29"/>
        <v>0</v>
      </c>
      <c r="AO8" s="50">
        <f t="shared" si="30"/>
        <v>60</v>
      </c>
      <c r="AP8" s="50">
        <f t="shared" si="31"/>
        <v>50</v>
      </c>
      <c r="AQ8" s="50">
        <f t="shared" si="32"/>
        <v>30</v>
      </c>
      <c r="AR8" s="50">
        <f t="shared" si="33"/>
        <v>30</v>
      </c>
      <c r="AS8" s="50">
        <f t="shared" si="34"/>
        <v>30</v>
      </c>
      <c r="AT8" s="50">
        <f t="shared" si="35"/>
        <v>0</v>
      </c>
      <c r="AU8" s="50">
        <f t="shared" si="36"/>
        <v>30</v>
      </c>
      <c r="AV8" s="50">
        <f t="shared" si="37"/>
        <v>50</v>
      </c>
      <c r="AW8" s="50">
        <f t="shared" si="38"/>
        <v>40</v>
      </c>
      <c r="AX8" s="50">
        <f t="shared" si="39"/>
        <v>40</v>
      </c>
      <c r="AY8" s="50">
        <f t="shared" si="40"/>
        <v>40</v>
      </c>
      <c r="AZ8" s="50">
        <f t="shared" si="41"/>
        <v>30</v>
      </c>
      <c r="BA8" s="50">
        <f t="shared" si="42"/>
        <v>50</v>
      </c>
      <c r="BB8" s="32">
        <f t="shared" si="43"/>
        <v>42539.520833333336</v>
      </c>
      <c r="BC8" s="29">
        <v>0.5381944444444444</v>
      </c>
      <c r="BD8" s="29">
        <v>0.5465277777777778</v>
      </c>
      <c r="BE8" s="29">
        <v>0.5548611111111111</v>
      </c>
      <c r="BF8" s="29">
        <v>0.3333333333333333</v>
      </c>
      <c r="BG8" s="29">
        <v>0.5625</v>
      </c>
      <c r="BH8" s="29">
        <v>0.5701388888888889</v>
      </c>
      <c r="BI8" s="29">
        <v>0.5736111111111112</v>
      </c>
      <c r="BJ8" s="29">
        <v>0.9902777777777777</v>
      </c>
      <c r="BK8" s="29">
        <v>0.28750000000000003</v>
      </c>
      <c r="BL8" s="29">
        <v>0.45</v>
      </c>
      <c r="BM8" s="29">
        <v>0.25416666666666665</v>
      </c>
      <c r="BN8" s="29">
        <v>0.1277777777777778</v>
      </c>
      <c r="BO8" s="29">
        <v>0.08611111111111112</v>
      </c>
      <c r="BP8" s="29">
        <v>0.4798611111111111</v>
      </c>
      <c r="BQ8" s="29">
        <v>0.3138888888888889</v>
      </c>
      <c r="BR8" s="29">
        <v>0.02361111111111111</v>
      </c>
      <c r="BS8" s="29">
        <v>0.15625</v>
      </c>
      <c r="BT8" s="29">
        <v>0.18125</v>
      </c>
      <c r="BU8" s="29">
        <v>0.049999999999999996</v>
      </c>
      <c r="BV8" s="29"/>
      <c r="BW8" s="29">
        <v>0.7875</v>
      </c>
      <c r="BX8" s="35"/>
      <c r="BY8" s="29">
        <v>0.688888888888889</v>
      </c>
      <c r="BZ8" s="29">
        <v>0.21875</v>
      </c>
      <c r="CA8" s="29">
        <v>0.9479166666666666</v>
      </c>
      <c r="CB8" s="29">
        <v>0.6006944444444444</v>
      </c>
      <c r="CC8" s="29">
        <v>0.88125</v>
      </c>
      <c r="CD8" s="29"/>
      <c r="CE8" s="29">
        <v>0.8194444444444445</v>
      </c>
      <c r="CF8" s="29">
        <v>0.7638888888888888</v>
      </c>
      <c r="CG8" s="29">
        <v>0.6583333333333333</v>
      </c>
      <c r="CH8" s="29">
        <v>0.8465277777777778</v>
      </c>
      <c r="CI8" s="29">
        <v>0.7374999999999999</v>
      </c>
      <c r="CJ8" s="29">
        <v>0.9166666666666666</v>
      </c>
      <c r="CK8" s="29">
        <v>0.6222222222222222</v>
      </c>
      <c r="CL8" s="49">
        <v>16</v>
      </c>
      <c r="CM8" s="29">
        <v>0.4048611111111111</v>
      </c>
      <c r="CN8" s="36">
        <v>42540.49930555555</v>
      </c>
    </row>
    <row r="9" spans="1:92" ht="18.75" customHeight="1" thickBot="1">
      <c r="A9" s="30" t="e">
        <f ca="1">IF(L9=L8,IF(M9=M8,IF(Q9=Q8,A8,CELL("wiersz",#REF!)),CELL("wiersz",#REF!)),CELL("wiersz",#REF!))</f>
        <v>#REF!</v>
      </c>
      <c r="B9" s="21" t="e">
        <v>#REF!</v>
      </c>
      <c r="C9" s="22" t="e">
        <v>#REF!</v>
      </c>
      <c r="D9" s="23">
        <f ca="1" t="shared" si="0"/>
        <v>5</v>
      </c>
      <c r="E9" s="24">
        <v>325</v>
      </c>
      <c r="F9" s="24" t="s">
        <v>58</v>
      </c>
      <c r="G9" s="24" t="s">
        <v>73</v>
      </c>
      <c r="H9" s="24" t="s">
        <v>74</v>
      </c>
      <c r="I9" s="24" t="s">
        <v>75</v>
      </c>
      <c r="J9" s="26">
        <v>1992</v>
      </c>
      <c r="K9" s="69" t="s">
        <v>70</v>
      </c>
      <c r="L9" s="25">
        <f t="shared" si="1"/>
        <v>1280</v>
      </c>
      <c r="M9" s="26">
        <f t="shared" si="2"/>
        <v>33</v>
      </c>
      <c r="N9" s="26">
        <f t="shared" si="3"/>
        <v>16</v>
      </c>
      <c r="O9" s="27">
        <f t="shared" si="4"/>
        <v>1370</v>
      </c>
      <c r="P9" s="51">
        <f t="shared" si="5"/>
        <v>0</v>
      </c>
      <c r="Q9" s="31">
        <f t="shared" si="6"/>
        <v>1.0625</v>
      </c>
      <c r="R9" s="73">
        <f t="shared" si="7"/>
        <v>-90</v>
      </c>
      <c r="S9" s="50">
        <f t="shared" si="8"/>
        <v>15</v>
      </c>
      <c r="T9" s="50">
        <f t="shared" si="9"/>
        <v>15</v>
      </c>
      <c r="U9" s="50">
        <f t="shared" si="10"/>
        <v>10</v>
      </c>
      <c r="V9" s="50">
        <f t="shared" si="11"/>
        <v>30</v>
      </c>
      <c r="W9" s="50">
        <f t="shared" si="12"/>
        <v>10</v>
      </c>
      <c r="X9" s="50">
        <f t="shared" si="13"/>
        <v>15</v>
      </c>
      <c r="Y9" s="50">
        <f t="shared" si="14"/>
        <v>15</v>
      </c>
      <c r="Z9" s="50">
        <f t="shared" si="15"/>
        <v>50</v>
      </c>
      <c r="AA9" s="50">
        <f t="shared" si="16"/>
        <v>50</v>
      </c>
      <c r="AB9" s="50">
        <f t="shared" si="17"/>
        <v>60</v>
      </c>
      <c r="AC9" s="50">
        <f t="shared" si="18"/>
        <v>40</v>
      </c>
      <c r="AD9" s="50">
        <f t="shared" si="19"/>
        <v>0</v>
      </c>
      <c r="AE9" s="50">
        <f t="shared" si="20"/>
        <v>0</v>
      </c>
      <c r="AF9" s="50">
        <f t="shared" si="21"/>
        <v>50</v>
      </c>
      <c r="AG9" s="50">
        <f t="shared" si="22"/>
        <v>30</v>
      </c>
      <c r="AH9" s="50">
        <f t="shared" si="23"/>
        <v>30</v>
      </c>
      <c r="AI9" s="50">
        <f t="shared" si="24"/>
        <v>30</v>
      </c>
      <c r="AJ9" s="50">
        <f t="shared" si="25"/>
        <v>50</v>
      </c>
      <c r="AK9" s="50">
        <f t="shared" si="26"/>
        <v>40</v>
      </c>
      <c r="AL9" s="50">
        <f t="shared" si="27"/>
        <v>50</v>
      </c>
      <c r="AM9" s="50">
        <f t="shared" si="28"/>
        <v>50</v>
      </c>
      <c r="AN9" s="50">
        <f t="shared" si="29"/>
        <v>40</v>
      </c>
      <c r="AO9" s="50">
        <f t="shared" si="30"/>
        <v>60</v>
      </c>
      <c r="AP9" s="50">
        <f t="shared" si="31"/>
        <v>50</v>
      </c>
      <c r="AQ9" s="50">
        <f t="shared" si="32"/>
        <v>30</v>
      </c>
      <c r="AR9" s="50">
        <f t="shared" si="33"/>
        <v>30</v>
      </c>
      <c r="AS9" s="50">
        <f t="shared" si="34"/>
        <v>30</v>
      </c>
      <c r="AT9" s="50">
        <f t="shared" si="35"/>
        <v>50</v>
      </c>
      <c r="AU9" s="50">
        <f t="shared" si="36"/>
        <v>30</v>
      </c>
      <c r="AV9" s="50">
        <f t="shared" si="37"/>
        <v>50</v>
      </c>
      <c r="AW9" s="50">
        <f t="shared" si="38"/>
        <v>40</v>
      </c>
      <c r="AX9" s="50">
        <f t="shared" si="39"/>
        <v>40</v>
      </c>
      <c r="AY9" s="50">
        <f t="shared" si="40"/>
        <v>40</v>
      </c>
      <c r="AZ9" s="50">
        <f t="shared" si="41"/>
        <v>30</v>
      </c>
      <c r="BA9" s="50">
        <f t="shared" si="42"/>
        <v>50</v>
      </c>
      <c r="BB9" s="32">
        <f t="shared" si="43"/>
        <v>42539.520833333336</v>
      </c>
      <c r="BC9" s="29">
        <v>0.9923611111111111</v>
      </c>
      <c r="BD9" s="29">
        <v>0.9944444444444445</v>
      </c>
      <c r="BE9" s="29">
        <v>0.0006944444444444445</v>
      </c>
      <c r="BF9" s="29">
        <v>0.4993055555555555</v>
      </c>
      <c r="BG9" s="29">
        <v>0.027777777777777776</v>
      </c>
      <c r="BH9" s="29">
        <v>0.011111111111111112</v>
      </c>
      <c r="BI9" s="29">
        <v>0.014583333333333332</v>
      </c>
      <c r="BJ9" s="29">
        <v>0.31666666666666665</v>
      </c>
      <c r="BK9" s="29">
        <v>0.4527777777777778</v>
      </c>
      <c r="BL9" s="29">
        <v>0.5902777777777778</v>
      </c>
      <c r="BM9" s="29">
        <v>0.4222222222222222</v>
      </c>
      <c r="BN9" s="29"/>
      <c r="BO9" s="29"/>
      <c r="BP9" s="29">
        <v>0.5576388888888889</v>
      </c>
      <c r="BQ9" s="29">
        <v>0.4763888888888889</v>
      </c>
      <c r="BR9" s="29">
        <v>0.2701388888888889</v>
      </c>
      <c r="BS9" s="29">
        <v>0.3416666666666666</v>
      </c>
      <c r="BT9" s="29">
        <v>0.3645833333333333</v>
      </c>
      <c r="BU9" s="29">
        <v>0.2923611111111111</v>
      </c>
      <c r="BV9" s="29">
        <v>0.6277777777777778</v>
      </c>
      <c r="BW9" s="29">
        <v>0.9229166666666666</v>
      </c>
      <c r="BX9" s="29">
        <v>0.6645833333333333</v>
      </c>
      <c r="BY9" s="29">
        <v>0.7548611111111111</v>
      </c>
      <c r="BZ9" s="29">
        <v>0.3965277777777778</v>
      </c>
      <c r="CA9" s="29">
        <v>0.21180555555555555</v>
      </c>
      <c r="CB9" s="29">
        <v>0.975</v>
      </c>
      <c r="CC9" s="29">
        <v>0.15416666666666667</v>
      </c>
      <c r="CD9" s="29">
        <v>0.6923611111111111</v>
      </c>
      <c r="CE9" s="29">
        <v>0.06736111111111111</v>
      </c>
      <c r="CF9" s="29">
        <v>0.8562500000000001</v>
      </c>
      <c r="CG9" s="29">
        <v>0.7215277777777778</v>
      </c>
      <c r="CH9" s="29">
        <v>0.10833333333333334</v>
      </c>
      <c r="CI9" s="29">
        <v>0.8166666666666668</v>
      </c>
      <c r="CJ9" s="29">
        <v>0.17916666666666667</v>
      </c>
      <c r="CK9" s="29">
        <v>0.9548611111111112</v>
      </c>
      <c r="CL9" s="49">
        <v>16</v>
      </c>
      <c r="CM9" s="29">
        <v>0.5756944444444444</v>
      </c>
      <c r="CN9" s="36">
        <v>42540.583333333336</v>
      </c>
    </row>
    <row r="10" spans="1:92" ht="18.75" customHeight="1" thickBot="1">
      <c r="A10" s="30" t="e">
        <f ca="1">IF(L10=L9,IF(M10=M9,IF(Q10=Q9,A9,CELL("wiersz",#REF!)),CELL("wiersz",#REF!)),CELL("wiersz",#REF!))</f>
        <v>#REF!</v>
      </c>
      <c r="B10" s="21" t="e">
        <v>#REF!</v>
      </c>
      <c r="C10" s="22" t="e">
        <v>#REF!</v>
      </c>
      <c r="D10" s="23">
        <f ca="1" t="shared" si="0"/>
        <v>6</v>
      </c>
      <c r="E10" s="24">
        <v>602</v>
      </c>
      <c r="F10" s="24" t="s">
        <v>58</v>
      </c>
      <c r="G10" s="24" t="s">
        <v>76</v>
      </c>
      <c r="H10" s="24" t="s">
        <v>77</v>
      </c>
      <c r="I10" s="24" t="s">
        <v>78</v>
      </c>
      <c r="J10" s="26">
        <v>1973</v>
      </c>
      <c r="K10" s="69" t="s">
        <v>79</v>
      </c>
      <c r="L10" s="25">
        <f t="shared" si="1"/>
        <v>1200</v>
      </c>
      <c r="M10" s="26">
        <f t="shared" si="2"/>
        <v>29</v>
      </c>
      <c r="N10" s="26">
        <f t="shared" si="3"/>
        <v>16</v>
      </c>
      <c r="O10" s="27">
        <f t="shared" si="4"/>
        <v>1200</v>
      </c>
      <c r="P10" s="51">
        <f t="shared" si="5"/>
        <v>0</v>
      </c>
      <c r="Q10" s="31">
        <f t="shared" si="6"/>
        <v>0.9715277777722804</v>
      </c>
      <c r="R10" s="73">
        <f t="shared" si="7"/>
        <v>0</v>
      </c>
      <c r="S10" s="50">
        <f t="shared" si="8"/>
        <v>15</v>
      </c>
      <c r="T10" s="50">
        <f t="shared" si="9"/>
        <v>15</v>
      </c>
      <c r="U10" s="50">
        <f t="shared" si="10"/>
        <v>10</v>
      </c>
      <c r="V10" s="50">
        <f t="shared" si="11"/>
        <v>30</v>
      </c>
      <c r="W10" s="50">
        <f t="shared" si="12"/>
        <v>10</v>
      </c>
      <c r="X10" s="50">
        <f t="shared" si="13"/>
        <v>15</v>
      </c>
      <c r="Y10" s="50">
        <f t="shared" si="14"/>
        <v>15</v>
      </c>
      <c r="Z10" s="50">
        <f t="shared" si="15"/>
        <v>50</v>
      </c>
      <c r="AA10" s="50">
        <f t="shared" si="16"/>
        <v>50</v>
      </c>
      <c r="AB10" s="50">
        <f t="shared" si="17"/>
        <v>60</v>
      </c>
      <c r="AC10" s="50">
        <f t="shared" si="18"/>
        <v>0</v>
      </c>
      <c r="AD10" s="50">
        <f t="shared" si="19"/>
        <v>0</v>
      </c>
      <c r="AE10" s="50">
        <f t="shared" si="20"/>
        <v>30</v>
      </c>
      <c r="AF10" s="50">
        <f t="shared" si="21"/>
        <v>50</v>
      </c>
      <c r="AG10" s="50">
        <f t="shared" si="22"/>
        <v>30</v>
      </c>
      <c r="AH10" s="50">
        <f t="shared" si="23"/>
        <v>0</v>
      </c>
      <c r="AI10" s="50">
        <f t="shared" si="24"/>
        <v>0</v>
      </c>
      <c r="AJ10" s="50">
        <f t="shared" si="25"/>
        <v>0</v>
      </c>
      <c r="AK10" s="50">
        <f t="shared" si="26"/>
        <v>40</v>
      </c>
      <c r="AL10" s="50">
        <f t="shared" si="27"/>
        <v>50</v>
      </c>
      <c r="AM10" s="50">
        <f t="shared" si="28"/>
        <v>50</v>
      </c>
      <c r="AN10" s="50">
        <f t="shared" si="29"/>
        <v>40</v>
      </c>
      <c r="AO10" s="50">
        <f t="shared" si="30"/>
        <v>60</v>
      </c>
      <c r="AP10" s="50">
        <f t="shared" si="31"/>
        <v>0</v>
      </c>
      <c r="AQ10" s="50">
        <f t="shared" si="32"/>
        <v>30</v>
      </c>
      <c r="AR10" s="50">
        <f t="shared" si="33"/>
        <v>30</v>
      </c>
      <c r="AS10" s="50">
        <f t="shared" si="34"/>
        <v>30</v>
      </c>
      <c r="AT10" s="50">
        <f t="shared" si="35"/>
        <v>50</v>
      </c>
      <c r="AU10" s="50">
        <f t="shared" si="36"/>
        <v>30</v>
      </c>
      <c r="AV10" s="50">
        <f t="shared" si="37"/>
        <v>50</v>
      </c>
      <c r="AW10" s="50">
        <f t="shared" si="38"/>
        <v>40</v>
      </c>
      <c r="AX10" s="50">
        <f t="shared" si="39"/>
        <v>40</v>
      </c>
      <c r="AY10" s="50">
        <f t="shared" si="40"/>
        <v>40</v>
      </c>
      <c r="AZ10" s="50">
        <f t="shared" si="41"/>
        <v>30</v>
      </c>
      <c r="BA10" s="50">
        <f t="shared" si="42"/>
        <v>50</v>
      </c>
      <c r="BB10" s="32">
        <f t="shared" si="43"/>
        <v>42539.520833333336</v>
      </c>
      <c r="BC10" s="29">
        <v>0.14166666666666666</v>
      </c>
      <c r="BD10" s="29">
        <v>0.14444444444444446</v>
      </c>
      <c r="BE10" s="29">
        <v>0.15277777777777776</v>
      </c>
      <c r="BF10" s="29">
        <v>0.5548611111111111</v>
      </c>
      <c r="BG10" s="29">
        <v>0.16458333333333333</v>
      </c>
      <c r="BH10" s="29">
        <v>0.17708333333333334</v>
      </c>
      <c r="BI10" s="29">
        <v>0.1826388888888889</v>
      </c>
      <c r="BJ10" s="29">
        <v>0.4388888888888889</v>
      </c>
      <c r="BK10" s="29">
        <v>0.6722222222222222</v>
      </c>
      <c r="BL10" s="29">
        <v>0.7208333333333333</v>
      </c>
      <c r="BM10" s="29"/>
      <c r="BN10" s="29"/>
      <c r="BO10" s="29">
        <v>0.5347222222222222</v>
      </c>
      <c r="BP10" s="29">
        <v>0.7506944444444444</v>
      </c>
      <c r="BQ10" s="29">
        <v>0.6493055555555556</v>
      </c>
      <c r="BR10" s="29"/>
      <c r="BS10" s="29"/>
      <c r="BT10" s="29"/>
      <c r="BU10" s="29">
        <v>0.4680555555555555</v>
      </c>
      <c r="BV10" s="29">
        <v>0.81875</v>
      </c>
      <c r="BW10" s="29">
        <v>0.029166666666666664</v>
      </c>
      <c r="BX10" s="29">
        <v>0.7902777777777777</v>
      </c>
      <c r="BY10" s="29">
        <v>0.9229166666666666</v>
      </c>
      <c r="BZ10" s="29"/>
      <c r="CA10" s="29">
        <v>0.3979166666666667</v>
      </c>
      <c r="CB10" s="29">
        <v>0.11388888888888889</v>
      </c>
      <c r="CC10" s="29">
        <v>0.3354166666666667</v>
      </c>
      <c r="CD10" s="29">
        <v>0.8472222222222222</v>
      </c>
      <c r="CE10" s="29">
        <v>0.24722222222222223</v>
      </c>
      <c r="CF10" s="29">
        <v>0.9979166666666667</v>
      </c>
      <c r="CG10" s="29">
        <v>0.8743055555555556</v>
      </c>
      <c r="CH10" s="29">
        <v>0.28750000000000003</v>
      </c>
      <c r="CI10" s="29">
        <v>0.9638888888888889</v>
      </c>
      <c r="CJ10" s="29">
        <v>0.3611111111111111</v>
      </c>
      <c r="CK10" s="29">
        <v>0.07916666666666666</v>
      </c>
      <c r="CL10" s="49">
        <v>16</v>
      </c>
      <c r="CM10" s="29">
        <v>0.6048611111111112</v>
      </c>
      <c r="CN10" s="36">
        <v>42540.49236111111</v>
      </c>
    </row>
    <row r="11" spans="1:99" s="67" customFormat="1" ht="18.75" customHeight="1">
      <c r="A11" s="57"/>
      <c r="B11" s="57"/>
      <c r="C11" s="57"/>
      <c r="D11" s="23">
        <f ca="1" t="shared" si="0"/>
        <v>7</v>
      </c>
      <c r="E11" s="58">
        <v>307</v>
      </c>
      <c r="F11" s="58" t="s">
        <v>58</v>
      </c>
      <c r="G11" s="58" t="s">
        <v>80</v>
      </c>
      <c r="H11" s="58" t="s">
        <v>81</v>
      </c>
      <c r="I11" s="58"/>
      <c r="J11" s="59">
        <v>1986</v>
      </c>
      <c r="K11" s="70" t="s">
        <v>70</v>
      </c>
      <c r="L11" s="60">
        <f t="shared" si="1"/>
        <v>1157</v>
      </c>
      <c r="M11" s="59">
        <f t="shared" si="2"/>
        <v>28</v>
      </c>
      <c r="N11" s="59">
        <f t="shared" si="3"/>
        <v>16</v>
      </c>
      <c r="O11" s="61">
        <f t="shared" si="4"/>
        <v>1170</v>
      </c>
      <c r="P11" s="62">
        <f t="shared" si="5"/>
        <v>0</v>
      </c>
      <c r="Q11" s="63">
        <f t="shared" si="6"/>
        <v>1.0090277777781012</v>
      </c>
      <c r="R11" s="74">
        <f t="shared" si="7"/>
        <v>-13</v>
      </c>
      <c r="S11" s="64">
        <f t="shared" si="8"/>
        <v>15</v>
      </c>
      <c r="T11" s="64">
        <f t="shared" si="9"/>
        <v>15</v>
      </c>
      <c r="U11" s="64">
        <f t="shared" si="10"/>
        <v>10</v>
      </c>
      <c r="V11" s="64">
        <f t="shared" si="11"/>
        <v>30</v>
      </c>
      <c r="W11" s="64">
        <f t="shared" si="12"/>
        <v>10</v>
      </c>
      <c r="X11" s="64">
        <f t="shared" si="13"/>
        <v>15</v>
      </c>
      <c r="Y11" s="64">
        <f t="shared" si="14"/>
        <v>15</v>
      </c>
      <c r="Z11" s="64">
        <f t="shared" si="15"/>
        <v>50</v>
      </c>
      <c r="AA11" s="64">
        <f t="shared" si="16"/>
        <v>50</v>
      </c>
      <c r="AB11" s="64">
        <f t="shared" si="17"/>
        <v>60</v>
      </c>
      <c r="AC11" s="64">
        <f t="shared" si="18"/>
        <v>40</v>
      </c>
      <c r="AD11" s="64">
        <f t="shared" si="19"/>
        <v>0</v>
      </c>
      <c r="AE11" s="64">
        <f t="shared" si="20"/>
        <v>30</v>
      </c>
      <c r="AF11" s="64">
        <f t="shared" si="21"/>
        <v>50</v>
      </c>
      <c r="AG11" s="64">
        <f t="shared" si="22"/>
        <v>30</v>
      </c>
      <c r="AH11" s="64">
        <f t="shared" si="23"/>
        <v>30</v>
      </c>
      <c r="AI11" s="64">
        <f t="shared" si="24"/>
        <v>30</v>
      </c>
      <c r="AJ11" s="64">
        <f t="shared" si="25"/>
        <v>50</v>
      </c>
      <c r="AK11" s="64">
        <f t="shared" si="26"/>
        <v>40</v>
      </c>
      <c r="AL11" s="64">
        <f t="shared" si="27"/>
        <v>0</v>
      </c>
      <c r="AM11" s="64">
        <f t="shared" si="28"/>
        <v>50</v>
      </c>
      <c r="AN11" s="64">
        <f t="shared" si="29"/>
        <v>0</v>
      </c>
      <c r="AO11" s="64">
        <f t="shared" si="30"/>
        <v>60</v>
      </c>
      <c r="AP11" s="64">
        <f t="shared" si="31"/>
        <v>50</v>
      </c>
      <c r="AQ11" s="64">
        <f t="shared" si="32"/>
        <v>0</v>
      </c>
      <c r="AR11" s="64">
        <f t="shared" si="33"/>
        <v>30</v>
      </c>
      <c r="AS11" s="64">
        <f t="shared" si="34"/>
        <v>0</v>
      </c>
      <c r="AT11" s="64">
        <f t="shared" si="35"/>
        <v>0</v>
      </c>
      <c r="AU11" s="64">
        <f t="shared" si="36"/>
        <v>30</v>
      </c>
      <c r="AV11" s="64">
        <f t="shared" si="37"/>
        <v>50</v>
      </c>
      <c r="AW11" s="64">
        <f t="shared" si="38"/>
        <v>40</v>
      </c>
      <c r="AX11" s="64">
        <f t="shared" si="39"/>
        <v>40</v>
      </c>
      <c r="AY11" s="64">
        <f t="shared" si="40"/>
        <v>40</v>
      </c>
      <c r="AZ11" s="64">
        <f t="shared" si="41"/>
        <v>0</v>
      </c>
      <c r="BA11" s="64">
        <f t="shared" si="42"/>
        <v>50</v>
      </c>
      <c r="BB11" s="65">
        <f t="shared" si="43"/>
        <v>42539.520833333336</v>
      </c>
      <c r="BC11" s="29">
        <v>0.14976851851851852</v>
      </c>
      <c r="BD11" s="29">
        <v>0.14097222222222222</v>
      </c>
      <c r="BE11" s="29">
        <v>0.12847222222222224</v>
      </c>
      <c r="BF11" s="29">
        <v>0.5513888888888888</v>
      </c>
      <c r="BG11" s="29">
        <v>0.9743055555555555</v>
      </c>
      <c r="BH11" s="29">
        <v>0.11116898148148148</v>
      </c>
      <c r="BI11" s="29">
        <v>0.10694444444444444</v>
      </c>
      <c r="BJ11" s="29">
        <v>0.9104166666666668</v>
      </c>
      <c r="BK11" s="29">
        <v>0.7236111111111111</v>
      </c>
      <c r="BL11" s="29">
        <v>0.6875</v>
      </c>
      <c r="BM11" s="29">
        <v>0.8097222222222222</v>
      </c>
      <c r="BN11" s="29"/>
      <c r="BO11" s="29">
        <v>0.6375000000000001</v>
      </c>
      <c r="BP11" s="29">
        <v>0.5131944444444444</v>
      </c>
      <c r="BQ11" s="29">
        <v>0.6631944444444444</v>
      </c>
      <c r="BR11" s="29">
        <v>0.9744444444444444</v>
      </c>
      <c r="BS11" s="29">
        <v>0.8840277777777777</v>
      </c>
      <c r="BT11" s="29">
        <v>0.8618055555555556</v>
      </c>
      <c r="BU11" s="29">
        <v>0.9451388888888889</v>
      </c>
      <c r="BV11" s="29"/>
      <c r="BW11" s="29">
        <v>0.2599884259259259</v>
      </c>
      <c r="BX11" s="29"/>
      <c r="BY11" s="29">
        <v>0.44283564814814813</v>
      </c>
      <c r="BZ11" s="29">
        <v>0.7604166666666666</v>
      </c>
      <c r="CA11" s="29"/>
      <c r="CB11" s="29">
        <v>0.17707175925925925</v>
      </c>
      <c r="CC11" s="29"/>
      <c r="CD11" s="29"/>
      <c r="CE11" s="29">
        <v>0.05488425925925926</v>
      </c>
      <c r="CF11" s="29">
        <v>0.29878472222222224</v>
      </c>
      <c r="CG11" s="29">
        <v>0.4726851851851852</v>
      </c>
      <c r="CH11" s="29">
        <v>0.019398148148148147</v>
      </c>
      <c r="CI11" s="29">
        <v>0.39791666666666664</v>
      </c>
      <c r="CJ11" s="56"/>
      <c r="CK11" s="29">
        <v>0.20171296296296296</v>
      </c>
      <c r="CL11" s="49">
        <v>16</v>
      </c>
      <c r="CM11" s="29">
        <v>0.6138888888888888</v>
      </c>
      <c r="CN11" s="66">
        <v>42540.529861111114</v>
      </c>
      <c r="CO11" s="57"/>
      <c r="CP11" s="57"/>
      <c r="CQ11" s="57"/>
      <c r="CR11" s="57"/>
      <c r="CS11" s="57"/>
      <c r="CT11" s="57"/>
      <c r="CU11" s="57"/>
    </row>
    <row r="12" spans="4:93" ht="16.5" customHeight="1">
      <c r="D12" s="23">
        <f ca="1" t="shared" si="0"/>
        <v>7</v>
      </c>
      <c r="E12" s="24">
        <v>336</v>
      </c>
      <c r="F12" s="24" t="s">
        <v>58</v>
      </c>
      <c r="G12" s="24" t="s">
        <v>82</v>
      </c>
      <c r="H12" s="24" t="s">
        <v>83</v>
      </c>
      <c r="I12" s="24"/>
      <c r="J12" s="26">
        <v>1982</v>
      </c>
      <c r="K12" s="69" t="s">
        <v>84</v>
      </c>
      <c r="L12" s="25">
        <f t="shared" si="1"/>
        <v>1157</v>
      </c>
      <c r="M12" s="26">
        <f t="shared" si="2"/>
        <v>28</v>
      </c>
      <c r="N12" s="26">
        <f t="shared" si="3"/>
        <v>16</v>
      </c>
      <c r="O12" s="27">
        <f t="shared" si="4"/>
        <v>1170</v>
      </c>
      <c r="P12" s="51">
        <f t="shared" si="5"/>
        <v>0</v>
      </c>
      <c r="Q12" s="31">
        <f t="shared" si="6"/>
        <v>1.0090277777781012</v>
      </c>
      <c r="R12" s="73">
        <f t="shared" si="7"/>
        <v>-13</v>
      </c>
      <c r="S12" s="50">
        <f t="shared" si="8"/>
        <v>15</v>
      </c>
      <c r="T12" s="50">
        <f t="shared" si="9"/>
        <v>15</v>
      </c>
      <c r="U12" s="50">
        <f t="shared" si="10"/>
        <v>10</v>
      </c>
      <c r="V12" s="50">
        <f t="shared" si="11"/>
        <v>30</v>
      </c>
      <c r="W12" s="50">
        <f t="shared" si="12"/>
        <v>10</v>
      </c>
      <c r="X12" s="50">
        <f t="shared" si="13"/>
        <v>15</v>
      </c>
      <c r="Y12" s="50">
        <f t="shared" si="14"/>
        <v>15</v>
      </c>
      <c r="Z12" s="50">
        <f t="shared" si="15"/>
        <v>50</v>
      </c>
      <c r="AA12" s="50">
        <f t="shared" si="16"/>
        <v>50</v>
      </c>
      <c r="AB12" s="50">
        <f t="shared" si="17"/>
        <v>60</v>
      </c>
      <c r="AC12" s="50">
        <f t="shared" si="18"/>
        <v>40</v>
      </c>
      <c r="AD12" s="50">
        <f t="shared" si="19"/>
        <v>0</v>
      </c>
      <c r="AE12" s="50">
        <f t="shared" si="20"/>
        <v>30</v>
      </c>
      <c r="AF12" s="50">
        <f t="shared" si="21"/>
        <v>50</v>
      </c>
      <c r="AG12" s="50">
        <f t="shared" si="22"/>
        <v>30</v>
      </c>
      <c r="AH12" s="50">
        <f t="shared" si="23"/>
        <v>30</v>
      </c>
      <c r="AI12" s="50">
        <f t="shared" si="24"/>
        <v>30</v>
      </c>
      <c r="AJ12" s="50">
        <f t="shared" si="25"/>
        <v>50</v>
      </c>
      <c r="AK12" s="50">
        <f t="shared" si="26"/>
        <v>40</v>
      </c>
      <c r="AL12" s="50">
        <f t="shared" si="27"/>
        <v>0</v>
      </c>
      <c r="AM12" s="50">
        <f t="shared" si="28"/>
        <v>50</v>
      </c>
      <c r="AN12" s="50">
        <f t="shared" si="29"/>
        <v>0</v>
      </c>
      <c r="AO12" s="50">
        <f t="shared" si="30"/>
        <v>60</v>
      </c>
      <c r="AP12" s="50">
        <f t="shared" si="31"/>
        <v>50</v>
      </c>
      <c r="AQ12" s="50">
        <f t="shared" si="32"/>
        <v>0</v>
      </c>
      <c r="AR12" s="50">
        <f t="shared" si="33"/>
        <v>30</v>
      </c>
      <c r="AS12" s="50">
        <f t="shared" si="34"/>
        <v>0</v>
      </c>
      <c r="AT12" s="50">
        <f t="shared" si="35"/>
        <v>0</v>
      </c>
      <c r="AU12" s="50">
        <f t="shared" si="36"/>
        <v>30</v>
      </c>
      <c r="AV12" s="50">
        <f t="shared" si="37"/>
        <v>50</v>
      </c>
      <c r="AW12" s="50">
        <f t="shared" si="38"/>
        <v>40</v>
      </c>
      <c r="AX12" s="50">
        <f t="shared" si="39"/>
        <v>40</v>
      </c>
      <c r="AY12" s="50">
        <f t="shared" si="40"/>
        <v>40</v>
      </c>
      <c r="AZ12" s="50">
        <f t="shared" si="41"/>
        <v>0</v>
      </c>
      <c r="BA12" s="50">
        <f t="shared" si="42"/>
        <v>50</v>
      </c>
      <c r="BB12" s="32">
        <f t="shared" si="43"/>
        <v>42539.520833333336</v>
      </c>
      <c r="BC12" s="29">
        <v>0.14976851851851852</v>
      </c>
      <c r="BD12" s="29">
        <v>0.14097222222222222</v>
      </c>
      <c r="BE12" s="29">
        <v>0.12847222222222224</v>
      </c>
      <c r="BF12" s="29">
        <v>0.5513888888888888</v>
      </c>
      <c r="BG12" s="29">
        <v>0.9743055555555555</v>
      </c>
      <c r="BH12" s="29">
        <v>0.11116898148148148</v>
      </c>
      <c r="BI12" s="29">
        <v>0.10694444444444444</v>
      </c>
      <c r="BJ12" s="29">
        <v>0.9104166666666668</v>
      </c>
      <c r="BK12" s="29">
        <v>0.7236111111111111</v>
      </c>
      <c r="BL12" s="29">
        <v>0.6875</v>
      </c>
      <c r="BM12" s="29">
        <v>0.8097222222222222</v>
      </c>
      <c r="BN12" s="29"/>
      <c r="BO12" s="29">
        <v>0.6375000000000001</v>
      </c>
      <c r="BP12" s="29">
        <v>0.5125000000000001</v>
      </c>
      <c r="BQ12" s="29">
        <v>0.6631944444444444</v>
      </c>
      <c r="BR12" s="29">
        <v>0.9744444444444444</v>
      </c>
      <c r="BS12" s="29">
        <v>0.8840277777777777</v>
      </c>
      <c r="BT12" s="29">
        <v>0.8611111111111112</v>
      </c>
      <c r="BU12" s="29">
        <v>0.9458333333333333</v>
      </c>
      <c r="BV12" s="29"/>
      <c r="BW12" s="29">
        <v>0.25972222222222224</v>
      </c>
      <c r="BX12" s="29"/>
      <c r="BY12" s="29">
        <v>0.44305555555555554</v>
      </c>
      <c r="BZ12" s="29">
        <v>0.7604166666666666</v>
      </c>
      <c r="CA12" s="29"/>
      <c r="CB12" s="29">
        <v>0.1763888888888889</v>
      </c>
      <c r="CC12" s="29"/>
      <c r="CD12" s="29"/>
      <c r="CE12" s="29">
        <v>0.05347222222222222</v>
      </c>
      <c r="CF12" s="29">
        <v>0.2986111111111111</v>
      </c>
      <c r="CG12" s="29">
        <v>0.47222222222222227</v>
      </c>
      <c r="CH12" s="29">
        <v>0.019444444444444445</v>
      </c>
      <c r="CI12" s="29">
        <v>0.3972222222222222</v>
      </c>
      <c r="CJ12" s="29"/>
      <c r="CK12" s="29">
        <v>0.20138888888888887</v>
      </c>
      <c r="CL12" s="49">
        <v>16</v>
      </c>
      <c r="CM12" s="29">
        <v>0.6138888888888888</v>
      </c>
      <c r="CN12" s="36">
        <v>42540.529861111114</v>
      </c>
      <c r="CO12" s="4"/>
    </row>
    <row r="13" spans="4:92" ht="16.5" customHeight="1">
      <c r="D13" s="23">
        <f ca="1" t="shared" si="0"/>
        <v>9</v>
      </c>
      <c r="E13" s="24">
        <v>306</v>
      </c>
      <c r="F13" s="24" t="s">
        <v>58</v>
      </c>
      <c r="G13" s="24" t="s">
        <v>85</v>
      </c>
      <c r="H13" s="24" t="s">
        <v>86</v>
      </c>
      <c r="I13" s="24" t="s">
        <v>87</v>
      </c>
      <c r="J13" s="26">
        <v>1963</v>
      </c>
      <c r="K13" s="69" t="s">
        <v>88</v>
      </c>
      <c r="L13" s="25">
        <f t="shared" si="1"/>
        <v>1117</v>
      </c>
      <c r="M13" s="26">
        <f t="shared" si="2"/>
        <v>28</v>
      </c>
      <c r="N13" s="26">
        <f t="shared" si="3"/>
        <v>16</v>
      </c>
      <c r="O13" s="27">
        <f t="shared" si="4"/>
        <v>1120</v>
      </c>
      <c r="P13" s="51">
        <f t="shared" si="5"/>
        <v>0</v>
      </c>
      <c r="Q13" s="31">
        <f t="shared" si="6"/>
        <v>1.0020833333328483</v>
      </c>
      <c r="R13" s="73">
        <f t="shared" si="7"/>
        <v>-3</v>
      </c>
      <c r="S13" s="50">
        <f t="shared" si="8"/>
        <v>15</v>
      </c>
      <c r="T13" s="50">
        <f t="shared" si="9"/>
        <v>15</v>
      </c>
      <c r="U13" s="50">
        <f t="shared" si="10"/>
        <v>10</v>
      </c>
      <c r="V13" s="50">
        <f t="shared" si="11"/>
        <v>30</v>
      </c>
      <c r="W13" s="50">
        <f t="shared" si="12"/>
        <v>10</v>
      </c>
      <c r="X13" s="50">
        <f t="shared" si="13"/>
        <v>15</v>
      </c>
      <c r="Y13" s="50">
        <f t="shared" si="14"/>
        <v>15</v>
      </c>
      <c r="Z13" s="50">
        <f t="shared" si="15"/>
        <v>0</v>
      </c>
      <c r="AA13" s="50">
        <f t="shared" si="16"/>
        <v>0</v>
      </c>
      <c r="AB13" s="50">
        <f t="shared" si="17"/>
        <v>60</v>
      </c>
      <c r="AC13" s="50">
        <f t="shared" si="18"/>
        <v>40</v>
      </c>
      <c r="AD13" s="50">
        <f t="shared" si="19"/>
        <v>30</v>
      </c>
      <c r="AE13" s="50">
        <f t="shared" si="20"/>
        <v>0</v>
      </c>
      <c r="AF13" s="50">
        <f t="shared" si="21"/>
        <v>0</v>
      </c>
      <c r="AG13" s="50">
        <f t="shared" si="22"/>
        <v>30</v>
      </c>
      <c r="AH13" s="50">
        <f t="shared" si="23"/>
        <v>30</v>
      </c>
      <c r="AI13" s="50">
        <f t="shared" si="24"/>
        <v>30</v>
      </c>
      <c r="AJ13" s="50">
        <f t="shared" si="25"/>
        <v>50</v>
      </c>
      <c r="AK13" s="50">
        <f t="shared" si="26"/>
        <v>40</v>
      </c>
      <c r="AL13" s="50">
        <f t="shared" si="27"/>
        <v>50</v>
      </c>
      <c r="AM13" s="50">
        <f t="shared" si="28"/>
        <v>50</v>
      </c>
      <c r="AN13" s="50">
        <f t="shared" si="29"/>
        <v>0</v>
      </c>
      <c r="AO13" s="50">
        <f t="shared" si="30"/>
        <v>60</v>
      </c>
      <c r="AP13" s="50">
        <f t="shared" si="31"/>
        <v>0</v>
      </c>
      <c r="AQ13" s="50">
        <f t="shared" si="32"/>
        <v>30</v>
      </c>
      <c r="AR13" s="50">
        <f t="shared" si="33"/>
        <v>30</v>
      </c>
      <c r="AS13" s="50">
        <f t="shared" si="34"/>
        <v>30</v>
      </c>
      <c r="AT13" s="50">
        <f t="shared" si="35"/>
        <v>50</v>
      </c>
      <c r="AU13" s="50">
        <f t="shared" si="36"/>
        <v>30</v>
      </c>
      <c r="AV13" s="50">
        <f t="shared" si="37"/>
        <v>50</v>
      </c>
      <c r="AW13" s="50">
        <f t="shared" si="38"/>
        <v>0</v>
      </c>
      <c r="AX13" s="50">
        <f t="shared" si="39"/>
        <v>40</v>
      </c>
      <c r="AY13" s="50">
        <f t="shared" si="40"/>
        <v>40</v>
      </c>
      <c r="AZ13" s="50">
        <f t="shared" si="41"/>
        <v>30</v>
      </c>
      <c r="BA13" s="50">
        <f t="shared" si="42"/>
        <v>50</v>
      </c>
      <c r="BB13" s="32">
        <f t="shared" si="43"/>
        <v>42539.520833333336</v>
      </c>
      <c r="BC13" s="29">
        <v>0.9944444444444445</v>
      </c>
      <c r="BD13" s="29">
        <v>0.9944444444444445</v>
      </c>
      <c r="BE13" s="29">
        <v>0</v>
      </c>
      <c r="BF13" s="29">
        <v>0.53125</v>
      </c>
      <c r="BG13" s="29">
        <v>0.02847222222222222</v>
      </c>
      <c r="BH13" s="29">
        <v>0.011805555555555555</v>
      </c>
      <c r="BI13" s="29">
        <v>0.015277777777777777</v>
      </c>
      <c r="BJ13" s="29"/>
      <c r="BK13" s="29"/>
      <c r="BL13" s="29">
        <v>0.6513888888888889</v>
      </c>
      <c r="BM13" s="29">
        <v>0.4291666666666667</v>
      </c>
      <c r="BN13" s="29">
        <v>0.4895833333333333</v>
      </c>
      <c r="BO13" s="29"/>
      <c r="BP13" s="29"/>
      <c r="BQ13" s="29">
        <v>0.61875</v>
      </c>
      <c r="BR13" s="29">
        <v>0.2701388888888889</v>
      </c>
      <c r="BS13" s="29">
        <v>0.35625</v>
      </c>
      <c r="BT13" s="29">
        <v>0.38958333333333334</v>
      </c>
      <c r="BU13" s="29">
        <v>0.2951388888888889</v>
      </c>
      <c r="BV13" s="29">
        <v>0.6902777777777778</v>
      </c>
      <c r="BW13" s="29">
        <v>0.8958333333333334</v>
      </c>
      <c r="BX13" s="29"/>
      <c r="BY13" s="29">
        <v>0.775</v>
      </c>
      <c r="BZ13" s="29"/>
      <c r="CA13" s="29">
        <v>0.21041666666666667</v>
      </c>
      <c r="CB13" s="29">
        <v>0.9708333333333333</v>
      </c>
      <c r="CC13" s="29">
        <v>0.15347222222222223</v>
      </c>
      <c r="CD13" s="29">
        <v>0.725</v>
      </c>
      <c r="CE13" s="29">
        <v>0.06736111111111111</v>
      </c>
      <c r="CF13" s="52">
        <v>0.8666666666666667</v>
      </c>
      <c r="CG13" s="29"/>
      <c r="CH13" s="29">
        <v>0.10902777777777778</v>
      </c>
      <c r="CI13" s="29">
        <v>0.8208333333333333</v>
      </c>
      <c r="CJ13" s="29">
        <v>0.17916666666666667</v>
      </c>
      <c r="CK13" s="29">
        <v>0.9458333333333333</v>
      </c>
      <c r="CL13" s="49">
        <v>16</v>
      </c>
      <c r="CM13" s="29">
        <v>0.5923611111111111</v>
      </c>
      <c r="CN13" s="36">
        <v>42540.52291666667</v>
      </c>
    </row>
    <row r="14" spans="4:92" ht="16.5" customHeight="1">
      <c r="D14" s="23">
        <f ca="1" t="shared" si="0"/>
        <v>10</v>
      </c>
      <c r="E14" s="24">
        <v>304</v>
      </c>
      <c r="F14" s="24" t="s">
        <v>58</v>
      </c>
      <c r="G14" s="24" t="s">
        <v>89</v>
      </c>
      <c r="H14" s="24" t="s">
        <v>72</v>
      </c>
      <c r="I14" s="24"/>
      <c r="J14" s="26">
        <v>1975</v>
      </c>
      <c r="K14" s="69" t="s">
        <v>90</v>
      </c>
      <c r="L14" s="25">
        <f t="shared" si="1"/>
        <v>1117</v>
      </c>
      <c r="M14" s="26">
        <f t="shared" si="2"/>
        <v>25</v>
      </c>
      <c r="N14" s="26">
        <f t="shared" si="3"/>
        <v>16</v>
      </c>
      <c r="O14" s="27">
        <f t="shared" si="4"/>
        <v>1155</v>
      </c>
      <c r="P14" s="51">
        <f t="shared" si="5"/>
        <v>0</v>
      </c>
      <c r="Q14" s="31">
        <f t="shared" si="6"/>
        <v>1.0263888888875954</v>
      </c>
      <c r="R14" s="73">
        <f t="shared" si="7"/>
        <v>-38</v>
      </c>
      <c r="S14" s="50">
        <f t="shared" si="8"/>
        <v>15</v>
      </c>
      <c r="T14" s="50">
        <f t="shared" si="9"/>
        <v>0</v>
      </c>
      <c r="U14" s="50">
        <f t="shared" si="10"/>
        <v>0</v>
      </c>
      <c r="V14" s="50">
        <f t="shared" si="11"/>
        <v>30</v>
      </c>
      <c r="W14" s="50">
        <f t="shared" si="12"/>
        <v>0</v>
      </c>
      <c r="X14" s="50">
        <f t="shared" si="13"/>
        <v>0</v>
      </c>
      <c r="Y14" s="50">
        <f t="shared" si="14"/>
        <v>0</v>
      </c>
      <c r="Z14" s="50">
        <f t="shared" si="15"/>
        <v>50</v>
      </c>
      <c r="AA14" s="50">
        <f t="shared" si="16"/>
        <v>50</v>
      </c>
      <c r="AB14" s="50">
        <f t="shared" si="17"/>
        <v>60</v>
      </c>
      <c r="AC14" s="50">
        <f t="shared" si="18"/>
        <v>0</v>
      </c>
      <c r="AD14" s="50">
        <f t="shared" si="19"/>
        <v>0</v>
      </c>
      <c r="AE14" s="50">
        <f t="shared" si="20"/>
        <v>30</v>
      </c>
      <c r="AF14" s="50">
        <f t="shared" si="21"/>
        <v>50</v>
      </c>
      <c r="AG14" s="50">
        <f t="shared" si="22"/>
        <v>30</v>
      </c>
      <c r="AH14" s="50">
        <f t="shared" si="23"/>
        <v>30</v>
      </c>
      <c r="AI14" s="50">
        <f t="shared" si="24"/>
        <v>30</v>
      </c>
      <c r="AJ14" s="50">
        <f t="shared" si="25"/>
        <v>50</v>
      </c>
      <c r="AK14" s="50">
        <f t="shared" si="26"/>
        <v>40</v>
      </c>
      <c r="AL14" s="50">
        <f t="shared" si="27"/>
        <v>50</v>
      </c>
      <c r="AM14" s="50">
        <f t="shared" si="28"/>
        <v>50</v>
      </c>
      <c r="AN14" s="50">
        <f t="shared" si="29"/>
        <v>0</v>
      </c>
      <c r="AO14" s="50">
        <f t="shared" si="30"/>
        <v>0</v>
      </c>
      <c r="AP14" s="50">
        <f t="shared" si="31"/>
        <v>50</v>
      </c>
      <c r="AQ14" s="50">
        <f t="shared" si="32"/>
        <v>30</v>
      </c>
      <c r="AR14" s="50">
        <f t="shared" si="33"/>
        <v>30</v>
      </c>
      <c r="AS14" s="50">
        <f t="shared" si="34"/>
        <v>30</v>
      </c>
      <c r="AT14" s="50">
        <f t="shared" si="35"/>
        <v>50</v>
      </c>
      <c r="AU14" s="50">
        <f t="shared" si="36"/>
        <v>30</v>
      </c>
      <c r="AV14" s="50">
        <f t="shared" si="37"/>
        <v>50</v>
      </c>
      <c r="AW14" s="50">
        <f t="shared" si="38"/>
        <v>40</v>
      </c>
      <c r="AX14" s="50">
        <f t="shared" si="39"/>
        <v>40</v>
      </c>
      <c r="AY14" s="50">
        <f t="shared" si="40"/>
        <v>0</v>
      </c>
      <c r="AZ14" s="50">
        <f t="shared" si="41"/>
        <v>30</v>
      </c>
      <c r="BA14" s="50">
        <f t="shared" si="42"/>
        <v>50</v>
      </c>
      <c r="BB14" s="32">
        <f t="shared" si="43"/>
        <v>42539.520833333336</v>
      </c>
      <c r="BC14" s="29">
        <v>0.8263888888888888</v>
      </c>
      <c r="BD14" s="29"/>
      <c r="BE14" s="29"/>
      <c r="BF14" s="29">
        <v>0.5541666666666667</v>
      </c>
      <c r="BG14" s="29"/>
      <c r="BH14" s="29"/>
      <c r="BI14" s="29"/>
      <c r="BJ14" s="29">
        <v>0.13055555555555556</v>
      </c>
      <c r="BK14" s="29">
        <v>0.9298611111111111</v>
      </c>
      <c r="BL14" s="52">
        <v>0.6486111111111111</v>
      </c>
      <c r="BM14" s="29"/>
      <c r="BN14" s="52"/>
      <c r="BO14" s="29">
        <v>0.5354166666666667</v>
      </c>
      <c r="BP14" s="52">
        <v>0.61875</v>
      </c>
      <c r="BQ14" s="29">
        <v>0.9041666666666667</v>
      </c>
      <c r="BR14" s="29">
        <v>0.2111111111111111</v>
      </c>
      <c r="BS14" s="52">
        <v>0.08958333333333333</v>
      </c>
      <c r="BT14" s="29">
        <v>0.05347222222222222</v>
      </c>
      <c r="BU14" s="29">
        <v>0.17847222222222223</v>
      </c>
      <c r="BV14" s="29">
        <v>0.6854166666666667</v>
      </c>
      <c r="BW14" s="29">
        <v>0.46527777777777773</v>
      </c>
      <c r="BX14" s="29"/>
      <c r="BY14" s="29"/>
      <c r="BZ14" s="29">
        <v>0.9812500000000001</v>
      </c>
      <c r="CA14" s="29">
        <v>0.26180555555555557</v>
      </c>
      <c r="CB14" s="29">
        <v>0.8048611111111111</v>
      </c>
      <c r="CC14" s="29">
        <v>0.32083333333333336</v>
      </c>
      <c r="CD14" s="29">
        <v>0.7256944444444445</v>
      </c>
      <c r="CE14" s="29">
        <v>0.42083333333333334</v>
      </c>
      <c r="CF14" s="29">
        <v>0.4916666666666667</v>
      </c>
      <c r="CG14" s="29">
        <v>0.7548611111111111</v>
      </c>
      <c r="CH14" s="29">
        <v>0.3909722222222222</v>
      </c>
      <c r="CI14" s="29"/>
      <c r="CJ14" s="29">
        <v>0.29583333333333334</v>
      </c>
      <c r="CK14" s="29">
        <v>0.7833333333333333</v>
      </c>
      <c r="CL14" s="49">
        <v>16</v>
      </c>
      <c r="CM14" s="29">
        <v>0.6020833333333333</v>
      </c>
      <c r="CN14" s="36">
        <v>42540.54722222222</v>
      </c>
    </row>
    <row r="15" spans="4:93" ht="16.5" customHeight="1">
      <c r="D15" s="23">
        <f ca="1" t="shared" si="0"/>
        <v>11</v>
      </c>
      <c r="E15" s="24">
        <v>315</v>
      </c>
      <c r="F15" s="24" t="s">
        <v>58</v>
      </c>
      <c r="G15" s="24" t="s">
        <v>91</v>
      </c>
      <c r="H15" s="24" t="s">
        <v>92</v>
      </c>
      <c r="I15" s="24" t="s">
        <v>93</v>
      </c>
      <c r="J15" s="26">
        <v>1963</v>
      </c>
      <c r="K15" s="69" t="s">
        <v>94</v>
      </c>
      <c r="L15" s="25">
        <f t="shared" si="1"/>
        <v>1100</v>
      </c>
      <c r="M15" s="26">
        <f t="shared" si="2"/>
        <v>26</v>
      </c>
      <c r="N15" s="26">
        <f t="shared" si="3"/>
        <v>16</v>
      </c>
      <c r="O15" s="27">
        <f t="shared" si="4"/>
        <v>1100</v>
      </c>
      <c r="P15" s="51">
        <f t="shared" si="5"/>
        <v>0</v>
      </c>
      <c r="Q15" s="31">
        <f t="shared" si="6"/>
        <v>0.9784722222175333</v>
      </c>
      <c r="R15" s="73">
        <f t="shared" si="7"/>
        <v>0</v>
      </c>
      <c r="S15" s="50">
        <f t="shared" si="8"/>
        <v>15</v>
      </c>
      <c r="T15" s="50">
        <f t="shared" si="9"/>
        <v>15</v>
      </c>
      <c r="U15" s="50">
        <f t="shared" si="10"/>
        <v>10</v>
      </c>
      <c r="V15" s="50">
        <f t="shared" si="11"/>
        <v>30</v>
      </c>
      <c r="W15" s="50">
        <f t="shared" si="12"/>
        <v>10</v>
      </c>
      <c r="X15" s="50">
        <f t="shared" si="13"/>
        <v>15</v>
      </c>
      <c r="Y15" s="50">
        <f t="shared" si="14"/>
        <v>15</v>
      </c>
      <c r="Z15" s="50">
        <f t="shared" si="15"/>
        <v>50</v>
      </c>
      <c r="AA15" s="50">
        <f t="shared" si="16"/>
        <v>50</v>
      </c>
      <c r="AB15" s="50">
        <f t="shared" si="17"/>
        <v>60</v>
      </c>
      <c r="AC15" s="50">
        <f t="shared" si="18"/>
        <v>40</v>
      </c>
      <c r="AD15" s="50">
        <f t="shared" si="19"/>
        <v>0</v>
      </c>
      <c r="AE15" s="50">
        <f t="shared" si="20"/>
        <v>0</v>
      </c>
      <c r="AF15" s="50">
        <f t="shared" si="21"/>
        <v>50</v>
      </c>
      <c r="AG15" s="50">
        <f t="shared" si="22"/>
        <v>30</v>
      </c>
      <c r="AH15" s="50">
        <f t="shared" si="23"/>
        <v>30</v>
      </c>
      <c r="AI15" s="50">
        <f t="shared" si="24"/>
        <v>30</v>
      </c>
      <c r="AJ15" s="50">
        <f t="shared" si="25"/>
        <v>50</v>
      </c>
      <c r="AK15" s="50">
        <f t="shared" si="26"/>
        <v>0</v>
      </c>
      <c r="AL15" s="50">
        <f t="shared" si="27"/>
        <v>50</v>
      </c>
      <c r="AM15" s="50">
        <f t="shared" si="28"/>
        <v>0</v>
      </c>
      <c r="AN15" s="50">
        <f t="shared" si="29"/>
        <v>40</v>
      </c>
      <c r="AO15" s="50">
        <f t="shared" si="30"/>
        <v>60</v>
      </c>
      <c r="AP15" s="50">
        <f t="shared" si="31"/>
        <v>50</v>
      </c>
      <c r="AQ15" s="50">
        <f t="shared" si="32"/>
        <v>0</v>
      </c>
      <c r="AR15" s="50">
        <f t="shared" si="33"/>
        <v>30</v>
      </c>
      <c r="AS15" s="50">
        <f t="shared" si="34"/>
        <v>0</v>
      </c>
      <c r="AT15" s="50">
        <f t="shared" si="35"/>
        <v>50</v>
      </c>
      <c r="AU15" s="50">
        <f t="shared" si="36"/>
        <v>30</v>
      </c>
      <c r="AV15" s="50">
        <f t="shared" si="37"/>
        <v>0</v>
      </c>
      <c r="AW15" s="50">
        <f t="shared" si="38"/>
        <v>40</v>
      </c>
      <c r="AX15" s="50">
        <f t="shared" si="39"/>
        <v>40</v>
      </c>
      <c r="AY15" s="50">
        <f t="shared" si="40"/>
        <v>0</v>
      </c>
      <c r="AZ15" s="50">
        <f t="shared" si="41"/>
        <v>0</v>
      </c>
      <c r="BA15" s="50">
        <f t="shared" si="42"/>
        <v>50</v>
      </c>
      <c r="BB15" s="32">
        <f t="shared" si="43"/>
        <v>42539.520833333336</v>
      </c>
      <c r="BC15" s="29">
        <v>0.3263888888888889</v>
      </c>
      <c r="BD15" s="29">
        <v>0.33194444444444443</v>
      </c>
      <c r="BE15" s="29">
        <v>0.3236111111111111</v>
      </c>
      <c r="BF15" s="29">
        <v>0.5347222222222222</v>
      </c>
      <c r="BG15" s="29">
        <v>0.2916666666666667</v>
      </c>
      <c r="BH15" s="29">
        <v>0.3069444444444444</v>
      </c>
      <c r="BI15" s="29">
        <v>0.3125</v>
      </c>
      <c r="BJ15" s="29">
        <v>0.11458333333333333</v>
      </c>
      <c r="BK15" s="29">
        <v>0.8729166666666667</v>
      </c>
      <c r="BL15" s="29">
        <v>0.8097222222222222</v>
      </c>
      <c r="BM15" s="29">
        <v>0.9874999999999999</v>
      </c>
      <c r="BN15" s="29"/>
      <c r="BO15" s="29"/>
      <c r="BP15" s="29">
        <v>0.6277777777777778</v>
      </c>
      <c r="BQ15" s="29">
        <v>0.845138888888889</v>
      </c>
      <c r="BR15" s="29">
        <v>0.17152777777777775</v>
      </c>
      <c r="BS15" s="29">
        <v>0.07083333333333333</v>
      </c>
      <c r="BT15" s="29">
        <v>0.03194444444444445</v>
      </c>
      <c r="BU15" s="29"/>
      <c r="BV15" s="29">
        <v>0.7597222222222223</v>
      </c>
      <c r="BW15" s="29"/>
      <c r="BX15" s="29">
        <v>0.6666666666666666</v>
      </c>
      <c r="BY15" s="29">
        <v>0.4222222222222222</v>
      </c>
      <c r="BZ15" s="29">
        <v>0.938888888888889</v>
      </c>
      <c r="CA15" s="29"/>
      <c r="CB15" s="29">
        <v>0.3541666666666667</v>
      </c>
      <c r="CC15" s="29"/>
      <c r="CD15" s="29">
        <v>0.7180555555555556</v>
      </c>
      <c r="CE15" s="29">
        <v>0.24583333333333335</v>
      </c>
      <c r="CF15" s="55"/>
      <c r="CG15" s="29">
        <v>0.45694444444444443</v>
      </c>
      <c r="CH15" s="29">
        <v>0.2125</v>
      </c>
      <c r="CI15" s="29"/>
      <c r="CJ15" s="29"/>
      <c r="CK15" s="29">
        <v>0.3833333333333333</v>
      </c>
      <c r="CL15" s="49">
        <v>16</v>
      </c>
      <c r="CM15" s="29">
        <v>0.6020833333333333</v>
      </c>
      <c r="CN15" s="36">
        <v>42540.49930555555</v>
      </c>
      <c r="CO15" s="4"/>
    </row>
    <row r="16" spans="1:93" ht="18.75" customHeight="1" thickBot="1">
      <c r="A16" s="30">
        <f ca="1">IF(L16=L15,IF(M16=M15,IF(Q16=Q15,A15,CELL("wiersz",#REF!)),CELL("wiersz",#REF!)),CELL("wiersz",#REF!))</f>
        <v>0</v>
      </c>
      <c r="B16" s="21" t="e">
        <v>#REF!</v>
      </c>
      <c r="C16" s="22" t="e">
        <v>#REF!</v>
      </c>
      <c r="D16" s="23">
        <f ca="1">IF(L16=L15,IF(M16=M15,IF(Q16=Q15,D15,CELL("wiersz",D12)),CELL("wiersz",D12)),CELL("wiersz",D12))</f>
        <v>11</v>
      </c>
      <c r="E16" s="24">
        <v>309</v>
      </c>
      <c r="F16" s="24" t="s">
        <v>58</v>
      </c>
      <c r="G16" s="24" t="s">
        <v>95</v>
      </c>
      <c r="H16" s="24" t="s">
        <v>96</v>
      </c>
      <c r="I16" s="24" t="s">
        <v>97</v>
      </c>
      <c r="J16" s="26">
        <v>1967</v>
      </c>
      <c r="K16" s="69" t="s">
        <v>94</v>
      </c>
      <c r="L16" s="25">
        <f t="shared" si="1"/>
        <v>1100</v>
      </c>
      <c r="M16" s="26">
        <f t="shared" si="2"/>
        <v>26</v>
      </c>
      <c r="N16" s="26">
        <f t="shared" si="3"/>
        <v>16</v>
      </c>
      <c r="O16" s="27">
        <f t="shared" si="4"/>
        <v>1100</v>
      </c>
      <c r="P16" s="51">
        <f t="shared" si="5"/>
        <v>0</v>
      </c>
      <c r="Q16" s="31">
        <f t="shared" si="6"/>
        <v>0.9784722222175333</v>
      </c>
      <c r="R16" s="73">
        <f t="shared" si="7"/>
        <v>0</v>
      </c>
      <c r="S16" s="50">
        <f t="shared" si="8"/>
        <v>15</v>
      </c>
      <c r="T16" s="50">
        <f t="shared" si="9"/>
        <v>15</v>
      </c>
      <c r="U16" s="50">
        <f t="shared" si="10"/>
        <v>10</v>
      </c>
      <c r="V16" s="50">
        <f t="shared" si="11"/>
        <v>30</v>
      </c>
      <c r="W16" s="50">
        <f t="shared" si="12"/>
        <v>10</v>
      </c>
      <c r="X16" s="50">
        <f t="shared" si="13"/>
        <v>15</v>
      </c>
      <c r="Y16" s="50">
        <f t="shared" si="14"/>
        <v>15</v>
      </c>
      <c r="Z16" s="50">
        <f t="shared" si="15"/>
        <v>50</v>
      </c>
      <c r="AA16" s="50">
        <f t="shared" si="16"/>
        <v>50</v>
      </c>
      <c r="AB16" s="50">
        <f t="shared" si="17"/>
        <v>60</v>
      </c>
      <c r="AC16" s="50">
        <f t="shared" si="18"/>
        <v>40</v>
      </c>
      <c r="AD16" s="50">
        <f t="shared" si="19"/>
        <v>0</v>
      </c>
      <c r="AE16" s="50">
        <f t="shared" si="20"/>
        <v>0</v>
      </c>
      <c r="AF16" s="50">
        <f t="shared" si="21"/>
        <v>50</v>
      </c>
      <c r="AG16" s="50">
        <f t="shared" si="22"/>
        <v>30</v>
      </c>
      <c r="AH16" s="50">
        <f t="shared" si="23"/>
        <v>30</v>
      </c>
      <c r="AI16" s="50">
        <f t="shared" si="24"/>
        <v>30</v>
      </c>
      <c r="AJ16" s="50">
        <f t="shared" si="25"/>
        <v>50</v>
      </c>
      <c r="AK16" s="50">
        <f t="shared" si="26"/>
        <v>0</v>
      </c>
      <c r="AL16" s="50">
        <f t="shared" si="27"/>
        <v>50</v>
      </c>
      <c r="AM16" s="50">
        <f t="shared" si="28"/>
        <v>0</v>
      </c>
      <c r="AN16" s="50">
        <f t="shared" si="29"/>
        <v>40</v>
      </c>
      <c r="AO16" s="50">
        <f t="shared" si="30"/>
        <v>60</v>
      </c>
      <c r="AP16" s="50">
        <f t="shared" si="31"/>
        <v>50</v>
      </c>
      <c r="AQ16" s="50">
        <f t="shared" si="32"/>
        <v>0</v>
      </c>
      <c r="AR16" s="50">
        <f t="shared" si="33"/>
        <v>30</v>
      </c>
      <c r="AS16" s="50">
        <f t="shared" si="34"/>
        <v>0</v>
      </c>
      <c r="AT16" s="50">
        <f t="shared" si="35"/>
        <v>50</v>
      </c>
      <c r="AU16" s="50">
        <f t="shared" si="36"/>
        <v>30</v>
      </c>
      <c r="AV16" s="50">
        <f t="shared" si="37"/>
        <v>0</v>
      </c>
      <c r="AW16" s="50">
        <f t="shared" si="38"/>
        <v>40</v>
      </c>
      <c r="AX16" s="50">
        <f t="shared" si="39"/>
        <v>40</v>
      </c>
      <c r="AY16" s="50">
        <f t="shared" si="40"/>
        <v>0</v>
      </c>
      <c r="AZ16" s="50">
        <f t="shared" si="41"/>
        <v>0</v>
      </c>
      <c r="BA16" s="50">
        <f t="shared" si="42"/>
        <v>50</v>
      </c>
      <c r="BB16" s="32">
        <f t="shared" si="43"/>
        <v>42539.520833333336</v>
      </c>
      <c r="BC16" s="29">
        <v>0.3263888888888889</v>
      </c>
      <c r="BD16" s="29">
        <v>0.33194444444444443</v>
      </c>
      <c r="BE16" s="29">
        <v>0.3236111111111111</v>
      </c>
      <c r="BF16" s="29">
        <v>0.5347222222222222</v>
      </c>
      <c r="BG16" s="29">
        <v>0.2916666666666667</v>
      </c>
      <c r="BH16" s="29">
        <v>0.3069444444444444</v>
      </c>
      <c r="BI16" s="29">
        <v>0.3125</v>
      </c>
      <c r="BJ16" s="29">
        <v>0.11458333333333333</v>
      </c>
      <c r="BK16" s="29">
        <v>0.8729166666666667</v>
      </c>
      <c r="BL16" s="29">
        <v>0.8097222222222222</v>
      </c>
      <c r="BM16" s="29">
        <v>0.9874999999999999</v>
      </c>
      <c r="BN16" s="29"/>
      <c r="BO16" s="29"/>
      <c r="BP16" s="29">
        <v>0.6277777777777778</v>
      </c>
      <c r="BQ16" s="29">
        <v>0.845138888888889</v>
      </c>
      <c r="BR16" s="29">
        <v>0.17152777777777775</v>
      </c>
      <c r="BS16" s="29">
        <v>0.07083333333333333</v>
      </c>
      <c r="BT16" s="29">
        <v>0.03194444444444445</v>
      </c>
      <c r="BU16" s="29"/>
      <c r="BV16" s="29">
        <v>0.7597222222222223</v>
      </c>
      <c r="BW16" s="29"/>
      <c r="BX16" s="29">
        <v>0.6666666666666666</v>
      </c>
      <c r="BY16" s="29">
        <v>0.4222222222222222</v>
      </c>
      <c r="BZ16" s="29">
        <v>0.938888888888889</v>
      </c>
      <c r="CA16" s="29"/>
      <c r="CB16" s="29">
        <v>0.3541666666666667</v>
      </c>
      <c r="CC16" s="29"/>
      <c r="CD16" s="29">
        <v>0.7180555555555556</v>
      </c>
      <c r="CE16" s="29">
        <v>0.24583333333333335</v>
      </c>
      <c r="CF16" s="55"/>
      <c r="CG16" s="29">
        <v>0.45694444444444443</v>
      </c>
      <c r="CH16" s="29">
        <v>0.2125</v>
      </c>
      <c r="CI16" s="29"/>
      <c r="CJ16" s="29"/>
      <c r="CK16" s="29">
        <v>0.3833333333333333</v>
      </c>
      <c r="CL16" s="49">
        <v>16</v>
      </c>
      <c r="CM16" s="29">
        <v>0.4993055555555555</v>
      </c>
      <c r="CN16" s="36">
        <v>42540.49930555555</v>
      </c>
      <c r="CO16" s="4"/>
    </row>
    <row r="17" spans="4:93" ht="16.5" customHeight="1">
      <c r="D17" s="23">
        <f ca="1">IF(L17=L16,IF(M17=M16,IF(Q17=Q16,D16,CELL("wiersz",D13)),CELL("wiersz",D13)),CELL("wiersz",D13))</f>
        <v>11</v>
      </c>
      <c r="E17" s="24">
        <v>329</v>
      </c>
      <c r="F17" s="24" t="s">
        <v>98</v>
      </c>
      <c r="G17" s="24" t="s">
        <v>99</v>
      </c>
      <c r="H17" s="24" t="s">
        <v>100</v>
      </c>
      <c r="I17" s="24"/>
      <c r="J17" s="26">
        <v>1980</v>
      </c>
      <c r="K17" s="69" t="s">
        <v>79</v>
      </c>
      <c r="L17" s="25">
        <f t="shared" si="1"/>
        <v>1100</v>
      </c>
      <c r="M17" s="26">
        <f t="shared" si="2"/>
        <v>26</v>
      </c>
      <c r="N17" s="26">
        <f t="shared" si="3"/>
        <v>16</v>
      </c>
      <c r="O17" s="27">
        <f t="shared" si="4"/>
        <v>1100</v>
      </c>
      <c r="P17" s="51">
        <f t="shared" si="5"/>
        <v>0</v>
      </c>
      <c r="Q17" s="31">
        <f t="shared" si="6"/>
        <v>0.9784722222175333</v>
      </c>
      <c r="R17" s="73">
        <f t="shared" si="7"/>
        <v>0</v>
      </c>
      <c r="S17" s="50">
        <f t="shared" si="8"/>
        <v>15</v>
      </c>
      <c r="T17" s="50">
        <f t="shared" si="9"/>
        <v>15</v>
      </c>
      <c r="U17" s="50">
        <f t="shared" si="10"/>
        <v>10</v>
      </c>
      <c r="V17" s="50">
        <f t="shared" si="11"/>
        <v>30</v>
      </c>
      <c r="W17" s="50">
        <f t="shared" si="12"/>
        <v>10</v>
      </c>
      <c r="X17" s="50">
        <f t="shared" si="13"/>
        <v>15</v>
      </c>
      <c r="Y17" s="50">
        <f t="shared" si="14"/>
        <v>15</v>
      </c>
      <c r="Z17" s="50">
        <f t="shared" si="15"/>
        <v>50</v>
      </c>
      <c r="AA17" s="50">
        <f t="shared" si="16"/>
        <v>50</v>
      </c>
      <c r="AB17" s="50">
        <f t="shared" si="17"/>
        <v>60</v>
      </c>
      <c r="AC17" s="50">
        <f t="shared" si="18"/>
        <v>40</v>
      </c>
      <c r="AD17" s="50">
        <f t="shared" si="19"/>
        <v>0</v>
      </c>
      <c r="AE17" s="50">
        <f t="shared" si="20"/>
        <v>0</v>
      </c>
      <c r="AF17" s="50">
        <f t="shared" si="21"/>
        <v>50</v>
      </c>
      <c r="AG17" s="50">
        <f t="shared" si="22"/>
        <v>30</v>
      </c>
      <c r="AH17" s="50">
        <f t="shared" si="23"/>
        <v>30</v>
      </c>
      <c r="AI17" s="50">
        <f t="shared" si="24"/>
        <v>30</v>
      </c>
      <c r="AJ17" s="50">
        <f t="shared" si="25"/>
        <v>50</v>
      </c>
      <c r="AK17" s="50">
        <f t="shared" si="26"/>
        <v>0</v>
      </c>
      <c r="AL17" s="50">
        <f t="shared" si="27"/>
        <v>50</v>
      </c>
      <c r="AM17" s="50">
        <f t="shared" si="28"/>
        <v>0</v>
      </c>
      <c r="AN17" s="50">
        <f t="shared" si="29"/>
        <v>40</v>
      </c>
      <c r="AO17" s="50">
        <f t="shared" si="30"/>
        <v>60</v>
      </c>
      <c r="AP17" s="50">
        <f t="shared" si="31"/>
        <v>50</v>
      </c>
      <c r="AQ17" s="50">
        <f t="shared" si="32"/>
        <v>0</v>
      </c>
      <c r="AR17" s="50">
        <f t="shared" si="33"/>
        <v>30</v>
      </c>
      <c r="AS17" s="50">
        <f t="shared" si="34"/>
        <v>0</v>
      </c>
      <c r="AT17" s="50">
        <f t="shared" si="35"/>
        <v>50</v>
      </c>
      <c r="AU17" s="50">
        <f t="shared" si="36"/>
        <v>30</v>
      </c>
      <c r="AV17" s="50">
        <f t="shared" si="37"/>
        <v>0</v>
      </c>
      <c r="AW17" s="50">
        <f t="shared" si="38"/>
        <v>40</v>
      </c>
      <c r="AX17" s="50">
        <f t="shared" si="39"/>
        <v>40</v>
      </c>
      <c r="AY17" s="50">
        <f t="shared" si="40"/>
        <v>0</v>
      </c>
      <c r="AZ17" s="50">
        <f t="shared" si="41"/>
        <v>0</v>
      </c>
      <c r="BA17" s="50">
        <f t="shared" si="42"/>
        <v>50</v>
      </c>
      <c r="BB17" s="32">
        <f t="shared" si="43"/>
        <v>42539.520833333336</v>
      </c>
      <c r="BC17" s="29">
        <v>0.33194444444444443</v>
      </c>
      <c r="BD17" s="29">
        <v>0.3368055555555556</v>
      </c>
      <c r="BE17" s="29">
        <v>0.3236111111111111</v>
      </c>
      <c r="BF17" s="29">
        <v>0.5347222222222222</v>
      </c>
      <c r="BG17" s="29">
        <v>0.2916666666666667</v>
      </c>
      <c r="BH17" s="29">
        <v>0.3069444444444444</v>
      </c>
      <c r="BI17" s="29">
        <v>0.3125</v>
      </c>
      <c r="BJ17" s="29">
        <v>0.1111111111111111</v>
      </c>
      <c r="BK17" s="29">
        <v>0.8722222222222222</v>
      </c>
      <c r="BL17" s="29">
        <v>0.8083333333333332</v>
      </c>
      <c r="BM17" s="29">
        <v>0.9868055555555556</v>
      </c>
      <c r="BN17" s="29"/>
      <c r="BO17" s="29"/>
      <c r="BP17" s="29">
        <v>0.6263888888888889</v>
      </c>
      <c r="BQ17" s="29">
        <v>0.842361111111111</v>
      </c>
      <c r="BR17" s="29">
        <v>0.16666666666666666</v>
      </c>
      <c r="BS17" s="29">
        <v>0.07083333333333333</v>
      </c>
      <c r="BT17" s="29">
        <v>0.027777777777777776</v>
      </c>
      <c r="BU17" s="29"/>
      <c r="BV17" s="29">
        <v>0.7618055555555556</v>
      </c>
      <c r="BW17" s="29"/>
      <c r="BX17" s="29">
        <v>0.6673611111111111</v>
      </c>
      <c r="BY17" s="29">
        <v>0.4215277777777778</v>
      </c>
      <c r="BZ17" s="29">
        <v>0.9166666666666666</v>
      </c>
      <c r="CA17" s="29"/>
      <c r="CB17" s="29">
        <v>0.3541666666666667</v>
      </c>
      <c r="CC17" s="29"/>
      <c r="CD17" s="29">
        <v>0.717361111111111</v>
      </c>
      <c r="CE17" s="29">
        <v>0.24583333333333335</v>
      </c>
      <c r="CF17" s="29"/>
      <c r="CG17" s="29">
        <v>0.4548611111111111</v>
      </c>
      <c r="CH17" s="29">
        <v>0.2125</v>
      </c>
      <c r="CI17" s="29"/>
      <c r="CJ17" s="29"/>
      <c r="CK17" s="29">
        <v>0.38125000000000003</v>
      </c>
      <c r="CL17" s="49">
        <v>16</v>
      </c>
      <c r="CM17" s="29">
        <v>0.6020833333333333</v>
      </c>
      <c r="CN17" s="36">
        <v>42540.49930555555</v>
      </c>
      <c r="CO17" s="4"/>
    </row>
    <row r="18" spans="4:93" ht="16.5" customHeight="1">
      <c r="D18" s="23">
        <f ca="1">IF(L18=L17,IF(M18=M17,IF(Q18=Q17,D17,CELL("wiersz",D14)),CELL("wiersz",D14)),CELL("wiersz",D14))</f>
        <v>14</v>
      </c>
      <c r="E18" s="24">
        <v>316</v>
      </c>
      <c r="F18" s="24" t="s">
        <v>58</v>
      </c>
      <c r="G18" s="24" t="s">
        <v>101</v>
      </c>
      <c r="H18" s="24" t="s">
        <v>102</v>
      </c>
      <c r="I18" s="24" t="s">
        <v>103</v>
      </c>
      <c r="J18" s="26">
        <v>1977</v>
      </c>
      <c r="K18" s="69" t="s">
        <v>79</v>
      </c>
      <c r="L18" s="25">
        <f t="shared" si="1"/>
        <v>1040</v>
      </c>
      <c r="M18" s="26">
        <f t="shared" si="2"/>
        <v>25</v>
      </c>
      <c r="N18" s="26">
        <f t="shared" si="3"/>
        <v>16</v>
      </c>
      <c r="O18" s="27">
        <f t="shared" si="4"/>
        <v>1040</v>
      </c>
      <c r="P18" s="51">
        <f t="shared" si="5"/>
        <v>0</v>
      </c>
      <c r="Q18" s="31">
        <f t="shared" si="6"/>
        <v>0.8263888888832298</v>
      </c>
      <c r="R18" s="73">
        <f t="shared" si="7"/>
        <v>0</v>
      </c>
      <c r="S18" s="50">
        <f t="shared" si="8"/>
        <v>15</v>
      </c>
      <c r="T18" s="50">
        <f t="shared" si="9"/>
        <v>15</v>
      </c>
      <c r="U18" s="50">
        <f t="shared" si="10"/>
        <v>10</v>
      </c>
      <c r="V18" s="50">
        <f t="shared" si="11"/>
        <v>30</v>
      </c>
      <c r="W18" s="50">
        <f t="shared" si="12"/>
        <v>10</v>
      </c>
      <c r="X18" s="50">
        <f t="shared" si="13"/>
        <v>15</v>
      </c>
      <c r="Y18" s="50">
        <f t="shared" si="14"/>
        <v>15</v>
      </c>
      <c r="Z18" s="50">
        <f t="shared" si="15"/>
        <v>0</v>
      </c>
      <c r="AA18" s="50">
        <f t="shared" si="16"/>
        <v>0</v>
      </c>
      <c r="AB18" s="50">
        <f t="shared" si="17"/>
        <v>60</v>
      </c>
      <c r="AC18" s="50">
        <f t="shared" si="18"/>
        <v>0</v>
      </c>
      <c r="AD18" s="50">
        <f t="shared" si="19"/>
        <v>0</v>
      </c>
      <c r="AE18" s="50">
        <f t="shared" si="20"/>
        <v>30</v>
      </c>
      <c r="AF18" s="50">
        <f t="shared" si="21"/>
        <v>50</v>
      </c>
      <c r="AG18" s="50">
        <f t="shared" si="22"/>
        <v>30</v>
      </c>
      <c r="AH18" s="50">
        <f t="shared" si="23"/>
        <v>30</v>
      </c>
      <c r="AI18" s="50">
        <f t="shared" si="24"/>
        <v>0</v>
      </c>
      <c r="AJ18" s="50">
        <f t="shared" si="25"/>
        <v>0</v>
      </c>
      <c r="AK18" s="50">
        <f t="shared" si="26"/>
        <v>40</v>
      </c>
      <c r="AL18" s="50">
        <f t="shared" si="27"/>
        <v>50</v>
      </c>
      <c r="AM18" s="50">
        <f t="shared" si="28"/>
        <v>50</v>
      </c>
      <c r="AN18" s="50">
        <f t="shared" si="29"/>
        <v>40</v>
      </c>
      <c r="AO18" s="50">
        <f t="shared" si="30"/>
        <v>60</v>
      </c>
      <c r="AP18" s="50">
        <f t="shared" si="31"/>
        <v>0</v>
      </c>
      <c r="AQ18" s="50">
        <f t="shared" si="32"/>
        <v>0</v>
      </c>
      <c r="AR18" s="50">
        <f t="shared" si="33"/>
        <v>30</v>
      </c>
      <c r="AS18" s="50">
        <f t="shared" si="34"/>
        <v>0</v>
      </c>
      <c r="AT18" s="50">
        <f t="shared" si="35"/>
        <v>50</v>
      </c>
      <c r="AU18" s="50">
        <f t="shared" si="36"/>
        <v>30</v>
      </c>
      <c r="AV18" s="50">
        <f t="shared" si="37"/>
        <v>50</v>
      </c>
      <c r="AW18" s="50">
        <f t="shared" si="38"/>
        <v>40</v>
      </c>
      <c r="AX18" s="50">
        <f t="shared" si="39"/>
        <v>40</v>
      </c>
      <c r="AY18" s="50">
        <f t="shared" si="40"/>
        <v>40</v>
      </c>
      <c r="AZ18" s="50">
        <f t="shared" si="41"/>
        <v>0</v>
      </c>
      <c r="BA18" s="50">
        <f t="shared" si="42"/>
        <v>50</v>
      </c>
      <c r="BB18" s="32">
        <f t="shared" si="43"/>
        <v>42539.520833333336</v>
      </c>
      <c r="BC18" s="29">
        <v>0.10069444444444443</v>
      </c>
      <c r="BD18" s="29">
        <v>0.1076388888888889</v>
      </c>
      <c r="BE18" s="29">
        <v>0.11805555555555557</v>
      </c>
      <c r="BF18" s="29">
        <v>0.576388888888889</v>
      </c>
      <c r="BG18" s="29">
        <v>0.15277777777777776</v>
      </c>
      <c r="BH18" s="29">
        <v>0.1423611111111111</v>
      </c>
      <c r="BI18" s="29">
        <v>0.1388888888888889</v>
      </c>
      <c r="BJ18" s="29"/>
      <c r="BK18" s="29"/>
      <c r="BL18" s="29">
        <v>0.7083333333333334</v>
      </c>
      <c r="BM18" s="29"/>
      <c r="BN18" s="29"/>
      <c r="BO18" s="29">
        <v>0.5347222222222222</v>
      </c>
      <c r="BP18" s="29">
        <v>0.6736111111111112</v>
      </c>
      <c r="BQ18" s="29">
        <v>0.5520833333333334</v>
      </c>
      <c r="BR18" s="29">
        <v>0.2708333333333333</v>
      </c>
      <c r="BS18" s="29"/>
      <c r="BT18" s="29"/>
      <c r="BU18" s="29">
        <v>0.3055555555555555</v>
      </c>
      <c r="BV18" s="29">
        <v>0.7673611111111112</v>
      </c>
      <c r="BW18" s="29">
        <v>0</v>
      </c>
      <c r="BX18" s="29">
        <v>0.8090277777777778</v>
      </c>
      <c r="BY18" s="29">
        <v>0.8958333333333334</v>
      </c>
      <c r="BZ18" s="29"/>
      <c r="CA18" s="29"/>
      <c r="CB18" s="29">
        <v>0.027777777777777776</v>
      </c>
      <c r="CC18" s="29"/>
      <c r="CD18" s="29">
        <v>0.7986111111111112</v>
      </c>
      <c r="CE18" s="29">
        <v>0.19444444444444445</v>
      </c>
      <c r="CF18" s="29">
        <v>0.8541666666666666</v>
      </c>
      <c r="CG18" s="29">
        <v>0.9583333333333334</v>
      </c>
      <c r="CH18" s="29">
        <v>0.24027777777777778</v>
      </c>
      <c r="CI18" s="29">
        <v>0.9375</v>
      </c>
      <c r="CJ18" s="29"/>
      <c r="CK18" s="29">
        <v>0.06944444444444443</v>
      </c>
      <c r="CL18" s="49">
        <v>16</v>
      </c>
      <c r="CM18" s="29">
        <v>0.6520833333333333</v>
      </c>
      <c r="CN18" s="36">
        <v>42540.34722222222</v>
      </c>
      <c r="CO18" s="4"/>
    </row>
    <row r="19" spans="4:92" ht="16.5" customHeight="1">
      <c r="D19" s="23">
        <f ca="1">IF(L19=L18,IF(M19=M18,IF(Q19=Q18,D18,CELL("wiersz",D15)),CELL("wiersz",D15)),CELL("wiersz",D15))</f>
        <v>15</v>
      </c>
      <c r="E19" s="24">
        <v>324</v>
      </c>
      <c r="F19" s="24" t="s">
        <v>58</v>
      </c>
      <c r="G19" s="24" t="s">
        <v>104</v>
      </c>
      <c r="H19" s="24" t="s">
        <v>83</v>
      </c>
      <c r="I19" s="24" t="s">
        <v>105</v>
      </c>
      <c r="J19" s="26">
        <v>1960</v>
      </c>
      <c r="K19" s="69" t="s">
        <v>106</v>
      </c>
      <c r="L19" s="25">
        <f t="shared" si="1"/>
        <v>1000</v>
      </c>
      <c r="M19" s="26">
        <f t="shared" si="2"/>
        <v>23</v>
      </c>
      <c r="N19" s="26">
        <f t="shared" si="3"/>
        <v>16</v>
      </c>
      <c r="O19" s="27">
        <f t="shared" si="4"/>
        <v>1000</v>
      </c>
      <c r="P19" s="51">
        <f t="shared" si="5"/>
        <v>0</v>
      </c>
      <c r="Q19" s="31">
        <f t="shared" si="6"/>
        <v>0.9673611111065838</v>
      </c>
      <c r="R19" s="73">
        <f t="shared" si="7"/>
        <v>0</v>
      </c>
      <c r="S19" s="50">
        <f t="shared" si="8"/>
        <v>15</v>
      </c>
      <c r="T19" s="50">
        <f t="shared" si="9"/>
        <v>15</v>
      </c>
      <c r="U19" s="50">
        <f t="shared" si="10"/>
        <v>0</v>
      </c>
      <c r="V19" s="50">
        <f t="shared" si="11"/>
        <v>30</v>
      </c>
      <c r="W19" s="50">
        <f t="shared" si="12"/>
        <v>0</v>
      </c>
      <c r="X19" s="50">
        <f t="shared" si="13"/>
        <v>0</v>
      </c>
      <c r="Y19" s="50">
        <f t="shared" si="14"/>
        <v>0</v>
      </c>
      <c r="Z19" s="50">
        <f t="shared" si="15"/>
        <v>50</v>
      </c>
      <c r="AA19" s="50">
        <f t="shared" si="16"/>
        <v>50</v>
      </c>
      <c r="AB19" s="50">
        <f t="shared" si="17"/>
        <v>60</v>
      </c>
      <c r="AC19" s="50">
        <f t="shared" si="18"/>
        <v>40</v>
      </c>
      <c r="AD19" s="50">
        <f t="shared" si="19"/>
        <v>30</v>
      </c>
      <c r="AE19" s="50">
        <f t="shared" si="20"/>
        <v>30</v>
      </c>
      <c r="AF19" s="50">
        <f t="shared" si="21"/>
        <v>50</v>
      </c>
      <c r="AG19" s="50">
        <f t="shared" si="22"/>
        <v>30</v>
      </c>
      <c r="AH19" s="50">
        <f t="shared" si="23"/>
        <v>30</v>
      </c>
      <c r="AI19" s="50">
        <f t="shared" si="24"/>
        <v>30</v>
      </c>
      <c r="AJ19" s="50">
        <f t="shared" si="25"/>
        <v>50</v>
      </c>
      <c r="AK19" s="50">
        <f t="shared" si="26"/>
        <v>40</v>
      </c>
      <c r="AL19" s="50">
        <f t="shared" si="27"/>
        <v>0</v>
      </c>
      <c r="AM19" s="50">
        <f t="shared" si="28"/>
        <v>0</v>
      </c>
      <c r="AN19" s="50">
        <f t="shared" si="29"/>
        <v>0</v>
      </c>
      <c r="AO19" s="50">
        <f t="shared" si="30"/>
        <v>0</v>
      </c>
      <c r="AP19" s="50">
        <f t="shared" si="31"/>
        <v>50</v>
      </c>
      <c r="AQ19" s="50">
        <f t="shared" si="32"/>
        <v>30</v>
      </c>
      <c r="AR19" s="50">
        <f t="shared" si="33"/>
        <v>30</v>
      </c>
      <c r="AS19" s="50">
        <f t="shared" si="34"/>
        <v>30</v>
      </c>
      <c r="AT19" s="50">
        <f t="shared" si="35"/>
        <v>0</v>
      </c>
      <c r="AU19" s="50">
        <f t="shared" si="36"/>
        <v>30</v>
      </c>
      <c r="AV19" s="50">
        <f t="shared" si="37"/>
        <v>0</v>
      </c>
      <c r="AW19" s="50">
        <f t="shared" si="38"/>
        <v>0</v>
      </c>
      <c r="AX19" s="50">
        <f t="shared" si="39"/>
        <v>40</v>
      </c>
      <c r="AY19" s="50">
        <f t="shared" si="40"/>
        <v>0</v>
      </c>
      <c r="AZ19" s="50">
        <f t="shared" si="41"/>
        <v>30</v>
      </c>
      <c r="BA19" s="50">
        <f t="shared" si="42"/>
        <v>50</v>
      </c>
      <c r="BB19" s="32">
        <f t="shared" si="43"/>
        <v>42539.520833333336</v>
      </c>
      <c r="BC19" s="29">
        <v>0.4513888888888889</v>
      </c>
      <c r="BD19" s="29">
        <v>0.4583333333333333</v>
      </c>
      <c r="BE19" s="29"/>
      <c r="BF19" s="29">
        <v>0.5333333333333333</v>
      </c>
      <c r="BG19" s="29"/>
      <c r="BH19" s="29"/>
      <c r="BI19" s="29"/>
      <c r="BJ19" s="29">
        <v>0.9166666666666666</v>
      </c>
      <c r="BK19" s="29">
        <v>0.7444444444444445</v>
      </c>
      <c r="BL19" s="29">
        <v>0.6868055555555556</v>
      </c>
      <c r="BM19" s="29">
        <v>0.8284722222222222</v>
      </c>
      <c r="BN19" s="29">
        <v>0.9902777777777777</v>
      </c>
      <c r="BO19" s="29">
        <v>0.034027777777777775</v>
      </c>
      <c r="BP19" s="29">
        <v>0.6263888888888889</v>
      </c>
      <c r="BQ19" s="29">
        <v>0.7180555555555556</v>
      </c>
      <c r="BR19" s="29">
        <v>0.10972222222222222</v>
      </c>
      <c r="BS19" s="29">
        <v>0.8833333333333333</v>
      </c>
      <c r="BT19" s="29">
        <v>0.8618055555555556</v>
      </c>
      <c r="BU19" s="29">
        <v>0.06736111111111111</v>
      </c>
      <c r="BV19" s="29"/>
      <c r="BW19" s="29"/>
      <c r="BX19" s="29"/>
      <c r="BY19" s="29"/>
      <c r="BZ19" s="29">
        <v>0.7930555555555556</v>
      </c>
      <c r="CA19" s="29">
        <v>0.17361111111111113</v>
      </c>
      <c r="CB19" s="29">
        <v>0.39305555555555555</v>
      </c>
      <c r="CC19" s="29">
        <v>0.2708333333333333</v>
      </c>
      <c r="CD19" s="29"/>
      <c r="CE19" s="29">
        <v>0.3513888888888889</v>
      </c>
      <c r="CF19" s="52"/>
      <c r="CG19" s="29"/>
      <c r="CH19" s="29">
        <v>0.31527777777777777</v>
      </c>
      <c r="CI19" s="29"/>
      <c r="CJ19" s="29">
        <v>0.21597222222222223</v>
      </c>
      <c r="CK19" s="29">
        <v>0.4152777777777778</v>
      </c>
      <c r="CL19" s="49">
        <v>16</v>
      </c>
      <c r="CM19" s="29">
        <v>0.6020833333333333</v>
      </c>
      <c r="CN19" s="36">
        <v>42540.48819444444</v>
      </c>
    </row>
    <row r="20" spans="4:92" ht="16.5" customHeight="1">
      <c r="D20" s="23">
        <f ca="1" t="shared" si="0"/>
        <v>16</v>
      </c>
      <c r="E20" s="24">
        <v>331</v>
      </c>
      <c r="F20" s="24" t="s">
        <v>58</v>
      </c>
      <c r="G20" s="24" t="s">
        <v>107</v>
      </c>
      <c r="H20" s="24" t="s">
        <v>102</v>
      </c>
      <c r="I20" s="24"/>
      <c r="J20" s="26">
        <v>1970</v>
      </c>
      <c r="K20" s="69" t="s">
        <v>62</v>
      </c>
      <c r="L20" s="25">
        <f t="shared" si="1"/>
        <v>990</v>
      </c>
      <c r="M20" s="26">
        <f t="shared" si="2"/>
        <v>26</v>
      </c>
      <c r="N20" s="26">
        <f t="shared" si="3"/>
        <v>16</v>
      </c>
      <c r="O20" s="27">
        <f t="shared" si="4"/>
        <v>990</v>
      </c>
      <c r="P20" s="51">
        <f t="shared" si="5"/>
        <v>0</v>
      </c>
      <c r="Q20" s="31">
        <f t="shared" si="6"/>
        <v>0.9652777777737356</v>
      </c>
      <c r="R20" s="73">
        <f t="shared" si="7"/>
        <v>0</v>
      </c>
      <c r="S20" s="50">
        <f t="shared" si="8"/>
        <v>15</v>
      </c>
      <c r="T20" s="50">
        <f t="shared" si="9"/>
        <v>15</v>
      </c>
      <c r="U20" s="50">
        <f t="shared" si="10"/>
        <v>10</v>
      </c>
      <c r="V20" s="50">
        <f t="shared" si="11"/>
        <v>30</v>
      </c>
      <c r="W20" s="50">
        <f t="shared" si="12"/>
        <v>10</v>
      </c>
      <c r="X20" s="50">
        <f t="shared" si="13"/>
        <v>15</v>
      </c>
      <c r="Y20" s="50">
        <f t="shared" si="14"/>
        <v>15</v>
      </c>
      <c r="Z20" s="50">
        <f t="shared" si="15"/>
        <v>50</v>
      </c>
      <c r="AA20" s="50">
        <f t="shared" si="16"/>
        <v>50</v>
      </c>
      <c r="AB20" s="50">
        <f t="shared" si="17"/>
        <v>0</v>
      </c>
      <c r="AC20" s="50">
        <f t="shared" si="18"/>
        <v>40</v>
      </c>
      <c r="AD20" s="50">
        <f t="shared" si="19"/>
        <v>30</v>
      </c>
      <c r="AE20" s="50">
        <f t="shared" si="20"/>
        <v>30</v>
      </c>
      <c r="AF20" s="50">
        <f t="shared" si="21"/>
        <v>0</v>
      </c>
      <c r="AG20" s="50">
        <f t="shared" si="22"/>
        <v>30</v>
      </c>
      <c r="AH20" s="50">
        <f t="shared" si="23"/>
        <v>30</v>
      </c>
      <c r="AI20" s="50">
        <f t="shared" si="24"/>
        <v>30</v>
      </c>
      <c r="AJ20" s="50">
        <f t="shared" si="25"/>
        <v>50</v>
      </c>
      <c r="AK20" s="50">
        <f t="shared" si="26"/>
        <v>40</v>
      </c>
      <c r="AL20" s="50">
        <f t="shared" si="27"/>
        <v>0</v>
      </c>
      <c r="AM20" s="50">
        <f t="shared" si="28"/>
        <v>50</v>
      </c>
      <c r="AN20" s="50">
        <f t="shared" si="29"/>
        <v>0</v>
      </c>
      <c r="AO20" s="50">
        <f t="shared" si="30"/>
        <v>0</v>
      </c>
      <c r="AP20" s="50">
        <f t="shared" si="31"/>
        <v>50</v>
      </c>
      <c r="AQ20" s="50">
        <f t="shared" si="32"/>
        <v>30</v>
      </c>
      <c r="AR20" s="50">
        <f t="shared" si="33"/>
        <v>30</v>
      </c>
      <c r="AS20" s="50">
        <f t="shared" si="34"/>
        <v>30</v>
      </c>
      <c r="AT20" s="50">
        <f t="shared" si="35"/>
        <v>0</v>
      </c>
      <c r="AU20" s="50">
        <f t="shared" si="36"/>
        <v>30</v>
      </c>
      <c r="AV20" s="50">
        <f t="shared" si="37"/>
        <v>0</v>
      </c>
      <c r="AW20" s="50">
        <f t="shared" si="38"/>
        <v>0</v>
      </c>
      <c r="AX20" s="50">
        <f t="shared" si="39"/>
        <v>40</v>
      </c>
      <c r="AY20" s="50">
        <f t="shared" si="40"/>
        <v>0</v>
      </c>
      <c r="AZ20" s="50">
        <f t="shared" si="41"/>
        <v>30</v>
      </c>
      <c r="BA20" s="50">
        <f t="shared" si="42"/>
        <v>50</v>
      </c>
      <c r="BB20" s="32">
        <f t="shared" si="43"/>
        <v>42539.520833333336</v>
      </c>
      <c r="BC20" s="29">
        <v>0.40208333333333335</v>
      </c>
      <c r="BD20" s="29">
        <v>0.4076388888888889</v>
      </c>
      <c r="BE20" s="29">
        <v>0.4222222222222222</v>
      </c>
      <c r="BF20" s="29">
        <v>0.55625</v>
      </c>
      <c r="BG20" s="29">
        <v>0.4486111111111111</v>
      </c>
      <c r="BH20" s="29">
        <v>0.4479166666666667</v>
      </c>
      <c r="BI20" s="29">
        <v>0.4486111111111111</v>
      </c>
      <c r="BJ20" s="29">
        <v>0.02638888888888889</v>
      </c>
      <c r="BK20" s="29">
        <v>0.6652777777777777</v>
      </c>
      <c r="BL20" s="29"/>
      <c r="BM20" s="29">
        <v>0.8680555555555555</v>
      </c>
      <c r="BN20" s="29">
        <v>0.9125</v>
      </c>
      <c r="BO20" s="29">
        <v>0.5354166666666667</v>
      </c>
      <c r="BP20" s="29"/>
      <c r="BQ20" s="29">
        <v>0.6395833333333333</v>
      </c>
      <c r="BR20" s="29">
        <v>0.9958333333333332</v>
      </c>
      <c r="BS20" s="29">
        <v>0.8284722222222222</v>
      </c>
      <c r="BT20" s="29">
        <v>0.8006944444444444</v>
      </c>
      <c r="BU20" s="29">
        <v>0.9625</v>
      </c>
      <c r="BV20" s="29"/>
      <c r="BW20" s="29">
        <v>0.29583333333333334</v>
      </c>
      <c r="BX20" s="29"/>
      <c r="BY20" s="29"/>
      <c r="BZ20" s="29">
        <v>0.7125</v>
      </c>
      <c r="CA20" s="29">
        <v>0.07430555555555556</v>
      </c>
      <c r="CB20" s="29">
        <v>0.3645833333333333</v>
      </c>
      <c r="CC20" s="29">
        <v>0.16111111111111112</v>
      </c>
      <c r="CD20" s="29"/>
      <c r="CE20" s="29">
        <v>0.2465277777777778</v>
      </c>
      <c r="CF20" s="29"/>
      <c r="CG20" s="29"/>
      <c r="CH20" s="29">
        <v>0.21041666666666667</v>
      </c>
      <c r="CI20" s="29"/>
      <c r="CJ20" s="29">
        <v>0.12361111111111112</v>
      </c>
      <c r="CK20" s="29">
        <v>0.37013888888888885</v>
      </c>
      <c r="CL20" s="49">
        <v>16</v>
      </c>
      <c r="CM20" s="29">
        <v>0.61875</v>
      </c>
      <c r="CN20" s="36">
        <v>42540.48611111111</v>
      </c>
    </row>
    <row r="21" spans="4:93" ht="16.5" customHeight="1">
      <c r="D21" s="23">
        <f ca="1" t="shared" si="0"/>
        <v>16</v>
      </c>
      <c r="E21" s="24">
        <v>119</v>
      </c>
      <c r="F21" s="24" t="s">
        <v>58</v>
      </c>
      <c r="G21" s="24" t="s">
        <v>108</v>
      </c>
      <c r="H21" s="24" t="s">
        <v>92</v>
      </c>
      <c r="I21" s="24"/>
      <c r="J21" s="26">
        <v>1971</v>
      </c>
      <c r="K21" s="69" t="s">
        <v>109</v>
      </c>
      <c r="L21" s="25">
        <f t="shared" si="1"/>
        <v>990</v>
      </c>
      <c r="M21" s="26">
        <f t="shared" si="2"/>
        <v>26</v>
      </c>
      <c r="N21" s="26">
        <f t="shared" si="3"/>
        <v>16</v>
      </c>
      <c r="O21" s="27">
        <f t="shared" si="4"/>
        <v>990</v>
      </c>
      <c r="P21" s="51">
        <f t="shared" si="5"/>
        <v>0</v>
      </c>
      <c r="Q21" s="31">
        <f t="shared" si="6"/>
        <v>0.9652777777737356</v>
      </c>
      <c r="R21" s="73">
        <f t="shared" si="7"/>
        <v>0</v>
      </c>
      <c r="S21" s="50">
        <f t="shared" si="8"/>
        <v>15</v>
      </c>
      <c r="T21" s="50">
        <f t="shared" si="9"/>
        <v>15</v>
      </c>
      <c r="U21" s="50">
        <f t="shared" si="10"/>
        <v>10</v>
      </c>
      <c r="V21" s="50">
        <f t="shared" si="11"/>
        <v>30</v>
      </c>
      <c r="W21" s="50">
        <f t="shared" si="12"/>
        <v>10</v>
      </c>
      <c r="X21" s="50">
        <f t="shared" si="13"/>
        <v>15</v>
      </c>
      <c r="Y21" s="50">
        <f t="shared" si="14"/>
        <v>15</v>
      </c>
      <c r="Z21" s="50">
        <f t="shared" si="15"/>
        <v>50</v>
      </c>
      <c r="AA21" s="50">
        <f t="shared" si="16"/>
        <v>50</v>
      </c>
      <c r="AB21" s="50">
        <f t="shared" si="17"/>
        <v>0</v>
      </c>
      <c r="AC21" s="50">
        <f t="shared" si="18"/>
        <v>40</v>
      </c>
      <c r="AD21" s="50">
        <f t="shared" si="19"/>
        <v>30</v>
      </c>
      <c r="AE21" s="50">
        <f t="shared" si="20"/>
        <v>30</v>
      </c>
      <c r="AF21" s="50">
        <f t="shared" si="21"/>
        <v>0</v>
      </c>
      <c r="AG21" s="50">
        <f t="shared" si="22"/>
        <v>30</v>
      </c>
      <c r="AH21" s="50">
        <f t="shared" si="23"/>
        <v>30</v>
      </c>
      <c r="AI21" s="50">
        <f t="shared" si="24"/>
        <v>30</v>
      </c>
      <c r="AJ21" s="50">
        <f t="shared" si="25"/>
        <v>50</v>
      </c>
      <c r="AK21" s="50">
        <f t="shared" si="26"/>
        <v>40</v>
      </c>
      <c r="AL21" s="50">
        <f t="shared" si="27"/>
        <v>0</v>
      </c>
      <c r="AM21" s="50">
        <f t="shared" si="28"/>
        <v>50</v>
      </c>
      <c r="AN21" s="50">
        <f t="shared" si="29"/>
        <v>0</v>
      </c>
      <c r="AO21" s="50">
        <f t="shared" si="30"/>
        <v>0</v>
      </c>
      <c r="AP21" s="50">
        <f t="shared" si="31"/>
        <v>50</v>
      </c>
      <c r="AQ21" s="50">
        <f t="shared" si="32"/>
        <v>30</v>
      </c>
      <c r="AR21" s="50">
        <f t="shared" si="33"/>
        <v>30</v>
      </c>
      <c r="AS21" s="50">
        <f t="shared" si="34"/>
        <v>30</v>
      </c>
      <c r="AT21" s="50">
        <f t="shared" si="35"/>
        <v>0</v>
      </c>
      <c r="AU21" s="50">
        <f t="shared" si="36"/>
        <v>30</v>
      </c>
      <c r="AV21" s="50">
        <f t="shared" si="37"/>
        <v>0</v>
      </c>
      <c r="AW21" s="50">
        <f t="shared" si="38"/>
        <v>0</v>
      </c>
      <c r="AX21" s="50">
        <f t="shared" si="39"/>
        <v>40</v>
      </c>
      <c r="AY21" s="50">
        <f t="shared" si="40"/>
        <v>0</v>
      </c>
      <c r="AZ21" s="50">
        <f t="shared" si="41"/>
        <v>30</v>
      </c>
      <c r="BA21" s="50">
        <f t="shared" si="42"/>
        <v>50</v>
      </c>
      <c r="BB21" s="32">
        <f t="shared" si="43"/>
        <v>42539.520833333336</v>
      </c>
      <c r="BC21" s="29">
        <v>0.40138888888888885</v>
      </c>
      <c r="BD21" s="29">
        <v>0.4069444444444445</v>
      </c>
      <c r="BE21" s="29">
        <v>0.4222222222222222</v>
      </c>
      <c r="BF21" s="29">
        <v>0.5333333333333333</v>
      </c>
      <c r="BG21" s="29">
        <v>0.43402777777777773</v>
      </c>
      <c r="BH21" s="29">
        <v>0.44305555555555554</v>
      </c>
      <c r="BI21" s="29">
        <v>0.4479166666666667</v>
      </c>
      <c r="BJ21" s="29">
        <v>0.024305555555555556</v>
      </c>
      <c r="BK21" s="29">
        <v>0.6652777777777777</v>
      </c>
      <c r="BL21" s="29"/>
      <c r="BM21" s="29">
        <v>0.8673611111111111</v>
      </c>
      <c r="BN21" s="29">
        <v>0.9097222222222222</v>
      </c>
      <c r="BO21" s="29">
        <v>0.6145833333333334</v>
      </c>
      <c r="BP21" s="29"/>
      <c r="BQ21" s="29">
        <v>0.6395833333333333</v>
      </c>
      <c r="BR21" s="29">
        <v>0.9944444444444445</v>
      </c>
      <c r="BS21" s="29">
        <v>0.8277777777777778</v>
      </c>
      <c r="BT21" s="29">
        <v>0.7986111111111112</v>
      </c>
      <c r="BU21" s="29">
        <v>0.9576388888888889</v>
      </c>
      <c r="BV21" s="29"/>
      <c r="BW21" s="29">
        <v>0.2951388888888889</v>
      </c>
      <c r="BX21" s="29"/>
      <c r="BY21" s="29"/>
      <c r="BZ21" s="29">
        <v>0.7076388888888889</v>
      </c>
      <c r="CA21" s="29">
        <v>0.07291666666666667</v>
      </c>
      <c r="CB21" s="29">
        <v>0.3326388888888889</v>
      </c>
      <c r="CC21" s="29">
        <v>0.16111111111111112</v>
      </c>
      <c r="CD21" s="29"/>
      <c r="CE21" s="29">
        <v>0.2465277777777778</v>
      </c>
      <c r="CF21" s="29"/>
      <c r="CG21" s="29"/>
      <c r="CH21" s="29">
        <v>0.21041666666666667</v>
      </c>
      <c r="CI21" s="29"/>
      <c r="CJ21" s="29">
        <v>0.12222222222222223</v>
      </c>
      <c r="CK21" s="29">
        <v>0.36874999999999997</v>
      </c>
      <c r="CL21" s="49">
        <v>16</v>
      </c>
      <c r="CM21" s="29"/>
      <c r="CN21" s="36">
        <v>42540.48611111111</v>
      </c>
      <c r="CO21" s="4"/>
    </row>
    <row r="22" spans="4:92" ht="16.5" customHeight="1">
      <c r="D22" s="23">
        <f ca="1" t="shared" si="0"/>
        <v>18</v>
      </c>
      <c r="E22" s="24">
        <v>314</v>
      </c>
      <c r="F22" s="24" t="s">
        <v>58</v>
      </c>
      <c r="G22" s="24" t="s">
        <v>110</v>
      </c>
      <c r="H22" s="24" t="s">
        <v>111</v>
      </c>
      <c r="I22" s="24"/>
      <c r="J22" s="26">
        <v>1975</v>
      </c>
      <c r="K22" s="69" t="s">
        <v>112</v>
      </c>
      <c r="L22" s="25">
        <f t="shared" si="1"/>
        <v>960</v>
      </c>
      <c r="M22" s="26">
        <f t="shared" si="2"/>
        <v>21</v>
      </c>
      <c r="N22" s="26">
        <f t="shared" si="3"/>
        <v>16</v>
      </c>
      <c r="O22" s="27">
        <f t="shared" si="4"/>
        <v>960</v>
      </c>
      <c r="P22" s="51">
        <f>COUNTIF(BD22:CK22,"jest")*$BH$1</f>
        <v>0</v>
      </c>
      <c r="Q22" s="31">
        <f t="shared" si="6"/>
        <v>0.9895833333284827</v>
      </c>
      <c r="R22" s="73">
        <f t="shared" si="7"/>
        <v>0</v>
      </c>
      <c r="S22" s="50">
        <f t="shared" si="8"/>
        <v>15</v>
      </c>
      <c r="T22" s="50">
        <f t="shared" si="9"/>
        <v>15</v>
      </c>
      <c r="U22" s="50">
        <f t="shared" si="10"/>
        <v>0</v>
      </c>
      <c r="V22" s="50">
        <f t="shared" si="11"/>
        <v>30</v>
      </c>
      <c r="W22" s="50">
        <f t="shared" si="12"/>
        <v>0</v>
      </c>
      <c r="X22" s="50">
        <f t="shared" si="13"/>
        <v>0</v>
      </c>
      <c r="Y22" s="50">
        <f t="shared" si="14"/>
        <v>0</v>
      </c>
      <c r="Z22" s="50">
        <f t="shared" si="15"/>
        <v>50</v>
      </c>
      <c r="AA22" s="50">
        <f t="shared" si="16"/>
        <v>50</v>
      </c>
      <c r="AB22" s="50">
        <f t="shared" si="17"/>
        <v>0</v>
      </c>
      <c r="AC22" s="50">
        <f t="shared" si="18"/>
        <v>40</v>
      </c>
      <c r="AD22" s="50">
        <f t="shared" si="19"/>
        <v>0</v>
      </c>
      <c r="AE22" s="50">
        <f t="shared" si="20"/>
        <v>30</v>
      </c>
      <c r="AF22" s="50">
        <f t="shared" si="21"/>
        <v>50</v>
      </c>
      <c r="AG22" s="50">
        <f t="shared" si="22"/>
        <v>30</v>
      </c>
      <c r="AH22" s="50">
        <f t="shared" si="23"/>
        <v>30</v>
      </c>
      <c r="AI22" s="50">
        <f t="shared" si="24"/>
        <v>30</v>
      </c>
      <c r="AJ22" s="50">
        <f t="shared" si="25"/>
        <v>50</v>
      </c>
      <c r="AK22" s="50">
        <f t="shared" si="26"/>
        <v>40</v>
      </c>
      <c r="AL22" s="50">
        <f t="shared" si="27"/>
        <v>0</v>
      </c>
      <c r="AM22" s="50">
        <f t="shared" si="28"/>
        <v>0</v>
      </c>
      <c r="AN22" s="50">
        <f t="shared" si="29"/>
        <v>0</v>
      </c>
      <c r="AO22" s="50">
        <f t="shared" si="30"/>
        <v>60</v>
      </c>
      <c r="AP22" s="50">
        <f t="shared" si="31"/>
        <v>0</v>
      </c>
      <c r="AQ22" s="50">
        <f t="shared" si="32"/>
        <v>0</v>
      </c>
      <c r="AR22" s="50">
        <f t="shared" si="33"/>
        <v>30</v>
      </c>
      <c r="AS22" s="50">
        <f t="shared" si="34"/>
        <v>0</v>
      </c>
      <c r="AT22" s="50">
        <f t="shared" si="35"/>
        <v>0</v>
      </c>
      <c r="AU22" s="50">
        <f t="shared" si="36"/>
        <v>30</v>
      </c>
      <c r="AV22" s="50">
        <f t="shared" si="37"/>
        <v>50</v>
      </c>
      <c r="AW22" s="50">
        <f t="shared" si="38"/>
        <v>40</v>
      </c>
      <c r="AX22" s="50">
        <f t="shared" si="39"/>
        <v>40</v>
      </c>
      <c r="AY22" s="50">
        <f t="shared" si="40"/>
        <v>40</v>
      </c>
      <c r="AZ22" s="50">
        <f t="shared" si="41"/>
        <v>0</v>
      </c>
      <c r="BA22" s="50">
        <f t="shared" si="42"/>
        <v>50</v>
      </c>
      <c r="BB22" s="32">
        <f t="shared" si="43"/>
        <v>42539.520833333336</v>
      </c>
      <c r="BC22" s="29">
        <v>0.10972222222222222</v>
      </c>
      <c r="BD22" s="29">
        <v>0.11458333333333333</v>
      </c>
      <c r="BE22" s="29"/>
      <c r="BF22" s="29">
        <v>0.55625</v>
      </c>
      <c r="BG22" s="29"/>
      <c r="BH22" s="29"/>
      <c r="BI22" s="29"/>
      <c r="BJ22" s="29">
        <v>0.9104166666666668</v>
      </c>
      <c r="BK22" s="29">
        <v>0.7729166666666667</v>
      </c>
      <c r="BL22" s="29"/>
      <c r="BM22" s="29">
        <v>0.8104166666666667</v>
      </c>
      <c r="BN22" s="29"/>
      <c r="BO22" s="29">
        <v>0.5354166666666667</v>
      </c>
      <c r="BP22" s="29">
        <v>0.6340277777777777</v>
      </c>
      <c r="BQ22" s="29">
        <v>0.7465277777777778</v>
      </c>
      <c r="BR22" s="29">
        <v>0.9756944444444445</v>
      </c>
      <c r="BS22" s="29">
        <v>0.8840277777777777</v>
      </c>
      <c r="BT22" s="29">
        <v>0.8618055555555556</v>
      </c>
      <c r="BU22" s="29">
        <v>0.9458333333333333</v>
      </c>
      <c r="BV22" s="29"/>
      <c r="BW22" s="29"/>
      <c r="BX22" s="29"/>
      <c r="BY22" s="29">
        <v>0.3229166666666667</v>
      </c>
      <c r="BZ22" s="29"/>
      <c r="CA22" s="29"/>
      <c r="CB22" s="29">
        <v>0.16527777777777777</v>
      </c>
      <c r="CC22" s="29"/>
      <c r="CD22" s="29"/>
      <c r="CE22" s="29">
        <v>0.052083333333333336</v>
      </c>
      <c r="CF22" s="29">
        <v>0.24583333333333335</v>
      </c>
      <c r="CG22" s="29">
        <v>0.3534722222222222</v>
      </c>
      <c r="CH22" s="29">
        <v>0.019444444444444445</v>
      </c>
      <c r="CI22" s="29">
        <v>0.28402777777777777</v>
      </c>
      <c r="CJ22" s="29"/>
      <c r="CK22" s="29">
        <v>0.38055555555555554</v>
      </c>
      <c r="CL22" s="49">
        <v>16</v>
      </c>
      <c r="CM22" s="29">
        <v>0.6020833333333333</v>
      </c>
      <c r="CN22" s="36">
        <v>42540.510416666664</v>
      </c>
    </row>
    <row r="23" spans="4:93" ht="16.5" customHeight="1">
      <c r="D23" s="23">
        <f ca="1" t="shared" si="0"/>
        <v>19</v>
      </c>
      <c r="E23" s="24">
        <v>302</v>
      </c>
      <c r="F23" s="24" t="s">
        <v>58</v>
      </c>
      <c r="G23" s="24" t="s">
        <v>113</v>
      </c>
      <c r="H23" s="24" t="s">
        <v>81</v>
      </c>
      <c r="I23" s="24" t="s">
        <v>114</v>
      </c>
      <c r="J23" s="26">
        <v>1984</v>
      </c>
      <c r="K23" s="69" t="s">
        <v>115</v>
      </c>
      <c r="L23" s="25">
        <f t="shared" si="1"/>
        <v>950</v>
      </c>
      <c r="M23" s="26">
        <f t="shared" si="2"/>
        <v>22</v>
      </c>
      <c r="N23" s="26">
        <f t="shared" si="3"/>
        <v>16</v>
      </c>
      <c r="O23" s="27">
        <f t="shared" si="4"/>
        <v>950</v>
      </c>
      <c r="P23" s="51">
        <f aca="true" t="shared" si="44" ref="P23:P39">COUNTIF(BC23:CK23,"jest")*$BH$1</f>
        <v>0</v>
      </c>
      <c r="Q23" s="31">
        <f t="shared" si="6"/>
        <v>0.9736111111051287</v>
      </c>
      <c r="R23" s="73">
        <f t="shared" si="7"/>
        <v>0</v>
      </c>
      <c r="S23" s="50">
        <f t="shared" si="8"/>
        <v>15</v>
      </c>
      <c r="T23" s="50">
        <f t="shared" si="9"/>
        <v>15</v>
      </c>
      <c r="U23" s="50">
        <f t="shared" si="10"/>
        <v>10</v>
      </c>
      <c r="V23" s="50">
        <f t="shared" si="11"/>
        <v>30</v>
      </c>
      <c r="W23" s="50">
        <f t="shared" si="12"/>
        <v>10</v>
      </c>
      <c r="X23" s="50">
        <f t="shared" si="13"/>
        <v>15</v>
      </c>
      <c r="Y23" s="50">
        <f t="shared" si="14"/>
        <v>15</v>
      </c>
      <c r="Z23" s="50">
        <f t="shared" si="15"/>
        <v>0</v>
      </c>
      <c r="AA23" s="50">
        <f t="shared" si="16"/>
        <v>50</v>
      </c>
      <c r="AB23" s="50">
        <f t="shared" si="17"/>
        <v>60</v>
      </c>
      <c r="AC23" s="50">
        <f t="shared" si="18"/>
        <v>0</v>
      </c>
      <c r="AD23" s="50">
        <f t="shared" si="19"/>
        <v>0</v>
      </c>
      <c r="AE23" s="50">
        <f t="shared" si="20"/>
        <v>30</v>
      </c>
      <c r="AF23" s="50">
        <f t="shared" si="21"/>
        <v>50</v>
      </c>
      <c r="AG23" s="50">
        <f t="shared" si="22"/>
        <v>30</v>
      </c>
      <c r="AH23" s="50">
        <f t="shared" si="23"/>
        <v>0</v>
      </c>
      <c r="AI23" s="50">
        <f t="shared" si="24"/>
        <v>0</v>
      </c>
      <c r="AJ23" s="50">
        <f t="shared" si="25"/>
        <v>0</v>
      </c>
      <c r="AK23" s="50">
        <f t="shared" si="26"/>
        <v>0</v>
      </c>
      <c r="AL23" s="50">
        <f t="shared" si="27"/>
        <v>50</v>
      </c>
      <c r="AM23" s="50">
        <f t="shared" si="28"/>
        <v>50</v>
      </c>
      <c r="AN23" s="50">
        <f t="shared" si="29"/>
        <v>40</v>
      </c>
      <c r="AO23" s="50">
        <f t="shared" si="30"/>
        <v>60</v>
      </c>
      <c r="AP23" s="50">
        <f t="shared" si="31"/>
        <v>0</v>
      </c>
      <c r="AQ23" s="50">
        <f t="shared" si="32"/>
        <v>0</v>
      </c>
      <c r="AR23" s="50">
        <f t="shared" si="33"/>
        <v>30</v>
      </c>
      <c r="AS23" s="50">
        <f t="shared" si="34"/>
        <v>0</v>
      </c>
      <c r="AT23" s="50">
        <f t="shared" si="35"/>
        <v>50</v>
      </c>
      <c r="AU23" s="50">
        <f t="shared" si="36"/>
        <v>0</v>
      </c>
      <c r="AV23" s="50">
        <f t="shared" si="37"/>
        <v>50</v>
      </c>
      <c r="AW23" s="50">
        <f t="shared" si="38"/>
        <v>40</v>
      </c>
      <c r="AX23" s="50">
        <f t="shared" si="39"/>
        <v>0</v>
      </c>
      <c r="AY23" s="50">
        <f t="shared" si="40"/>
        <v>40</v>
      </c>
      <c r="AZ23" s="50">
        <f t="shared" si="41"/>
        <v>0</v>
      </c>
      <c r="BA23" s="50">
        <f t="shared" si="42"/>
        <v>50</v>
      </c>
      <c r="BB23" s="32">
        <f t="shared" si="43"/>
        <v>42539.520833333336</v>
      </c>
      <c r="BC23" s="29">
        <v>0.35555555555555557</v>
      </c>
      <c r="BD23" s="29">
        <v>0.3520833333333333</v>
      </c>
      <c r="BE23" s="29">
        <v>0.3673611111111111</v>
      </c>
      <c r="BF23" s="29">
        <v>0.6069444444444444</v>
      </c>
      <c r="BG23" s="29">
        <v>0.37777777777777777</v>
      </c>
      <c r="BH23" s="29">
        <v>0.4069444444444445</v>
      </c>
      <c r="BI23" s="29">
        <v>0.40069444444444446</v>
      </c>
      <c r="BJ23" s="29"/>
      <c r="BK23" s="29">
        <v>0.68125</v>
      </c>
      <c r="BL23" s="29">
        <v>0.7270833333333333</v>
      </c>
      <c r="BM23" s="29"/>
      <c r="BN23" s="29"/>
      <c r="BO23" s="29">
        <v>0.47222222222222227</v>
      </c>
      <c r="BP23" s="29">
        <v>0.9284722222222223</v>
      </c>
      <c r="BQ23" s="29">
        <v>0.6333333333333333</v>
      </c>
      <c r="BR23" s="29"/>
      <c r="BS23" s="29"/>
      <c r="BT23" s="29"/>
      <c r="BU23" s="29"/>
      <c r="BV23" s="29">
        <v>0.7715277777777777</v>
      </c>
      <c r="BW23" s="29">
        <v>0.20625000000000002</v>
      </c>
      <c r="BX23" s="29">
        <v>0.8868055555555556</v>
      </c>
      <c r="BY23" s="29">
        <v>0.051388888888888894</v>
      </c>
      <c r="BZ23" s="29"/>
      <c r="CA23" s="29"/>
      <c r="CB23" s="29">
        <v>0.2625</v>
      </c>
      <c r="CC23" s="29"/>
      <c r="CD23" s="29">
        <v>0.8333333333333334</v>
      </c>
      <c r="CE23" s="29"/>
      <c r="CF23" s="29">
        <v>0.16319444444444445</v>
      </c>
      <c r="CG23" s="29">
        <v>0.9888888888888889</v>
      </c>
      <c r="CH23" s="29"/>
      <c r="CI23" s="29">
        <v>0.10555555555555556</v>
      </c>
      <c r="CJ23" s="29"/>
      <c r="CK23" s="29">
        <v>0.30972222222222223</v>
      </c>
      <c r="CL23" s="49">
        <v>16</v>
      </c>
      <c r="CM23" s="29">
        <v>0.6041666666666666</v>
      </c>
      <c r="CN23" s="36">
        <v>42540.49444444444</v>
      </c>
      <c r="CO23" s="4"/>
    </row>
    <row r="24" spans="4:93" ht="16.5" customHeight="1">
      <c r="D24" s="23">
        <f aca="true" ca="1" t="shared" si="45" ref="D24:D31">IF(L24=L23,IF(M24=M23,IF(Q24=Q23,D23,CELL("wiersz",D20)),CELL("wiersz",D20)),CELL("wiersz",D20))</f>
        <v>20</v>
      </c>
      <c r="E24" s="24">
        <v>308</v>
      </c>
      <c r="F24" s="24" t="s">
        <v>98</v>
      </c>
      <c r="G24" s="24" t="s">
        <v>95</v>
      </c>
      <c r="H24" s="24" t="s">
        <v>116</v>
      </c>
      <c r="I24" s="24" t="s">
        <v>97</v>
      </c>
      <c r="J24" s="26">
        <v>1969</v>
      </c>
      <c r="K24" s="69" t="s">
        <v>94</v>
      </c>
      <c r="L24" s="25">
        <f t="shared" si="1"/>
        <v>920</v>
      </c>
      <c r="M24" s="26">
        <f t="shared" si="2"/>
        <v>22</v>
      </c>
      <c r="N24" s="26">
        <f t="shared" si="3"/>
        <v>16</v>
      </c>
      <c r="O24" s="27">
        <f t="shared" si="4"/>
        <v>920</v>
      </c>
      <c r="P24" s="51">
        <f t="shared" si="44"/>
        <v>0</v>
      </c>
      <c r="Q24" s="31">
        <f t="shared" si="6"/>
        <v>0.8569444444437977</v>
      </c>
      <c r="R24" s="73">
        <f t="shared" si="7"/>
        <v>0</v>
      </c>
      <c r="S24" s="50">
        <f t="shared" si="8"/>
        <v>15</v>
      </c>
      <c r="T24" s="50">
        <f t="shared" si="9"/>
        <v>15</v>
      </c>
      <c r="U24" s="50">
        <f t="shared" si="10"/>
        <v>10</v>
      </c>
      <c r="V24" s="50">
        <f t="shared" si="11"/>
        <v>30</v>
      </c>
      <c r="W24" s="50">
        <f t="shared" si="12"/>
        <v>10</v>
      </c>
      <c r="X24" s="50">
        <f t="shared" si="13"/>
        <v>15</v>
      </c>
      <c r="Y24" s="50">
        <f t="shared" si="14"/>
        <v>15</v>
      </c>
      <c r="Z24" s="50">
        <f t="shared" si="15"/>
        <v>50</v>
      </c>
      <c r="AA24" s="50">
        <f t="shared" si="16"/>
        <v>50</v>
      </c>
      <c r="AB24" s="50">
        <f t="shared" si="17"/>
        <v>60</v>
      </c>
      <c r="AC24" s="50">
        <f t="shared" si="18"/>
        <v>40</v>
      </c>
      <c r="AD24" s="50">
        <f t="shared" si="19"/>
        <v>0</v>
      </c>
      <c r="AE24" s="50">
        <f t="shared" si="20"/>
        <v>0</v>
      </c>
      <c r="AF24" s="50">
        <f t="shared" si="21"/>
        <v>50</v>
      </c>
      <c r="AG24" s="50">
        <f t="shared" si="22"/>
        <v>30</v>
      </c>
      <c r="AH24" s="50">
        <f t="shared" si="23"/>
        <v>30</v>
      </c>
      <c r="AI24" s="50">
        <f t="shared" si="24"/>
        <v>30</v>
      </c>
      <c r="AJ24" s="50">
        <f t="shared" si="25"/>
        <v>50</v>
      </c>
      <c r="AK24" s="50">
        <f t="shared" si="26"/>
        <v>0</v>
      </c>
      <c r="AL24" s="50">
        <f t="shared" si="27"/>
        <v>50</v>
      </c>
      <c r="AM24" s="50">
        <f t="shared" si="28"/>
        <v>0</v>
      </c>
      <c r="AN24" s="50">
        <f t="shared" si="29"/>
        <v>40</v>
      </c>
      <c r="AO24" s="50">
        <f t="shared" si="30"/>
        <v>0</v>
      </c>
      <c r="AP24" s="50">
        <f t="shared" si="31"/>
        <v>50</v>
      </c>
      <c r="AQ24" s="50">
        <f t="shared" si="32"/>
        <v>0</v>
      </c>
      <c r="AR24" s="50">
        <f t="shared" si="33"/>
        <v>0</v>
      </c>
      <c r="AS24" s="50">
        <f t="shared" si="34"/>
        <v>0</v>
      </c>
      <c r="AT24" s="50">
        <f t="shared" si="35"/>
        <v>50</v>
      </c>
      <c r="AU24" s="50">
        <f t="shared" si="36"/>
        <v>30</v>
      </c>
      <c r="AV24" s="50">
        <f t="shared" si="37"/>
        <v>0</v>
      </c>
      <c r="AW24" s="50">
        <f t="shared" si="38"/>
        <v>0</v>
      </c>
      <c r="AX24" s="50">
        <f t="shared" si="39"/>
        <v>40</v>
      </c>
      <c r="AY24" s="50">
        <f t="shared" si="40"/>
        <v>0</v>
      </c>
      <c r="AZ24" s="50">
        <f t="shared" si="41"/>
        <v>0</v>
      </c>
      <c r="BA24" s="50">
        <f t="shared" si="42"/>
        <v>0</v>
      </c>
      <c r="BB24" s="32">
        <f t="shared" si="43"/>
        <v>42539.520833333336</v>
      </c>
      <c r="BC24" s="29">
        <v>0.33194444444444443</v>
      </c>
      <c r="BD24" s="29">
        <v>0.3368055555555556</v>
      </c>
      <c r="BE24" s="29">
        <v>0.3236111111111111</v>
      </c>
      <c r="BF24" s="29">
        <v>0.5347222222222222</v>
      </c>
      <c r="BG24" s="29">
        <v>0.2916666666666667</v>
      </c>
      <c r="BH24" s="29">
        <v>0.3055555555555555</v>
      </c>
      <c r="BI24" s="29">
        <v>0.3125</v>
      </c>
      <c r="BJ24" s="29">
        <v>0.8624999999999999</v>
      </c>
      <c r="BK24" s="29">
        <v>0.8722222222222222</v>
      </c>
      <c r="BL24" s="29">
        <v>0.8083333333333332</v>
      </c>
      <c r="BM24" s="29">
        <v>0.9868055555555556</v>
      </c>
      <c r="BN24" s="29"/>
      <c r="BO24" s="29"/>
      <c r="BP24" s="29">
        <v>0.6263888888888889</v>
      </c>
      <c r="BQ24" s="29">
        <v>0.842361111111111</v>
      </c>
      <c r="BR24" s="29">
        <v>0.16666666666666666</v>
      </c>
      <c r="BS24" s="29">
        <v>0.07083333333333333</v>
      </c>
      <c r="BT24" s="29">
        <v>0.027777777777777776</v>
      </c>
      <c r="BU24" s="29"/>
      <c r="BV24" s="29">
        <v>0.7597222222222223</v>
      </c>
      <c r="BW24" s="29"/>
      <c r="BX24" s="29">
        <v>0.6673611111111111</v>
      </c>
      <c r="BY24" s="29"/>
      <c r="BZ24" s="29">
        <v>0.9375</v>
      </c>
      <c r="CA24" s="29"/>
      <c r="CB24" s="29"/>
      <c r="CC24" s="29"/>
      <c r="CD24" s="29">
        <v>0.717361111111111</v>
      </c>
      <c r="CE24" s="29">
        <v>0.24583333333333335</v>
      </c>
      <c r="CF24" s="29"/>
      <c r="CG24" s="29"/>
      <c r="CH24" s="29">
        <v>0.2125</v>
      </c>
      <c r="CI24" s="29"/>
      <c r="CJ24" s="29"/>
      <c r="CK24" s="29"/>
      <c r="CL24" s="49">
        <v>16</v>
      </c>
      <c r="CM24" s="29">
        <v>0.6020833333333333</v>
      </c>
      <c r="CN24" s="36">
        <v>42540.37777777778</v>
      </c>
      <c r="CO24" s="4"/>
    </row>
    <row r="25" spans="4:92" ht="16.5" customHeight="1">
      <c r="D25" s="23">
        <f ca="1" t="shared" si="45"/>
        <v>21</v>
      </c>
      <c r="E25" s="24">
        <v>334</v>
      </c>
      <c r="F25" s="24" t="s">
        <v>58</v>
      </c>
      <c r="G25" s="24" t="s">
        <v>117</v>
      </c>
      <c r="H25" s="24" t="s">
        <v>118</v>
      </c>
      <c r="I25" s="24"/>
      <c r="J25" s="26">
        <v>1955</v>
      </c>
      <c r="K25" s="69" t="s">
        <v>94</v>
      </c>
      <c r="L25" s="25">
        <f t="shared" si="1"/>
        <v>920</v>
      </c>
      <c r="M25" s="26">
        <f t="shared" si="2"/>
        <v>21</v>
      </c>
      <c r="N25" s="26">
        <f t="shared" si="3"/>
        <v>16</v>
      </c>
      <c r="O25" s="27">
        <f t="shared" si="4"/>
        <v>920</v>
      </c>
      <c r="P25" s="51">
        <f t="shared" si="44"/>
        <v>0</v>
      </c>
      <c r="Q25" s="31">
        <f t="shared" si="6"/>
        <v>0.9319444444408873</v>
      </c>
      <c r="R25" s="73">
        <f t="shared" si="7"/>
        <v>0</v>
      </c>
      <c r="S25" s="50">
        <f t="shared" si="8"/>
        <v>15</v>
      </c>
      <c r="T25" s="50">
        <f t="shared" si="9"/>
        <v>15</v>
      </c>
      <c r="U25" s="50">
        <f t="shared" si="10"/>
        <v>10</v>
      </c>
      <c r="V25" s="50">
        <f t="shared" si="11"/>
        <v>30</v>
      </c>
      <c r="W25" s="50">
        <f t="shared" si="12"/>
        <v>10</v>
      </c>
      <c r="X25" s="50">
        <f t="shared" si="13"/>
        <v>15</v>
      </c>
      <c r="Y25" s="50">
        <f t="shared" si="14"/>
        <v>15</v>
      </c>
      <c r="Z25" s="50">
        <f t="shared" si="15"/>
        <v>0</v>
      </c>
      <c r="AA25" s="50">
        <f t="shared" si="16"/>
        <v>50</v>
      </c>
      <c r="AB25" s="50">
        <f t="shared" si="17"/>
        <v>60</v>
      </c>
      <c r="AC25" s="50">
        <f t="shared" si="18"/>
        <v>0</v>
      </c>
      <c r="AD25" s="50">
        <f t="shared" si="19"/>
        <v>0</v>
      </c>
      <c r="AE25" s="50">
        <f t="shared" si="20"/>
        <v>0</v>
      </c>
      <c r="AF25" s="50">
        <f t="shared" si="21"/>
        <v>50</v>
      </c>
      <c r="AG25" s="50">
        <f t="shared" si="22"/>
        <v>30</v>
      </c>
      <c r="AH25" s="50">
        <f t="shared" si="23"/>
        <v>0</v>
      </c>
      <c r="AI25" s="50">
        <f t="shared" si="24"/>
        <v>0</v>
      </c>
      <c r="AJ25" s="50">
        <f t="shared" si="25"/>
        <v>0</v>
      </c>
      <c r="AK25" s="50">
        <f t="shared" si="26"/>
        <v>0</v>
      </c>
      <c r="AL25" s="50">
        <f t="shared" si="27"/>
        <v>50</v>
      </c>
      <c r="AM25" s="50">
        <f t="shared" si="28"/>
        <v>50</v>
      </c>
      <c r="AN25" s="50">
        <f t="shared" si="29"/>
        <v>40</v>
      </c>
      <c r="AO25" s="50">
        <f t="shared" si="30"/>
        <v>60</v>
      </c>
      <c r="AP25" s="50">
        <f t="shared" si="31"/>
        <v>0</v>
      </c>
      <c r="AQ25" s="50">
        <f t="shared" si="32"/>
        <v>0</v>
      </c>
      <c r="AR25" s="50">
        <f t="shared" si="33"/>
        <v>30</v>
      </c>
      <c r="AS25" s="50">
        <f t="shared" si="34"/>
        <v>0</v>
      </c>
      <c r="AT25" s="50">
        <f t="shared" si="35"/>
        <v>50</v>
      </c>
      <c r="AU25" s="50">
        <f t="shared" si="36"/>
        <v>0</v>
      </c>
      <c r="AV25" s="50">
        <f t="shared" si="37"/>
        <v>50</v>
      </c>
      <c r="AW25" s="50">
        <f t="shared" si="38"/>
        <v>40</v>
      </c>
      <c r="AX25" s="50">
        <f t="shared" si="39"/>
        <v>0</v>
      </c>
      <c r="AY25" s="50">
        <f t="shared" si="40"/>
        <v>40</v>
      </c>
      <c r="AZ25" s="50">
        <f t="shared" si="41"/>
        <v>0</v>
      </c>
      <c r="BA25" s="50">
        <f t="shared" si="42"/>
        <v>50</v>
      </c>
      <c r="BB25" s="32">
        <f t="shared" si="43"/>
        <v>42539.520833333336</v>
      </c>
      <c r="BC25" s="29">
        <v>0.35555555555555557</v>
      </c>
      <c r="BD25" s="29">
        <v>0.3527777777777778</v>
      </c>
      <c r="BE25" s="29">
        <v>0.3666666666666667</v>
      </c>
      <c r="BF25" s="29">
        <v>0.53125</v>
      </c>
      <c r="BG25" s="29">
        <v>0.37777777777777777</v>
      </c>
      <c r="BH25" s="29">
        <v>0.425</v>
      </c>
      <c r="BI25" s="29">
        <v>0.3993055555555556</v>
      </c>
      <c r="BJ25" s="29"/>
      <c r="BK25" s="29">
        <v>0.6819444444444445</v>
      </c>
      <c r="BL25" s="29">
        <v>0.7270833333333333</v>
      </c>
      <c r="BM25" s="29"/>
      <c r="BN25" s="29"/>
      <c r="BO25" s="29"/>
      <c r="BP25" s="29">
        <v>0.9291666666666667</v>
      </c>
      <c r="BQ25" s="29">
        <v>0.6333333333333333</v>
      </c>
      <c r="BR25" s="29"/>
      <c r="BS25" s="29"/>
      <c r="BT25" s="29"/>
      <c r="BU25" s="29"/>
      <c r="BV25" s="29">
        <v>0.7729166666666667</v>
      </c>
      <c r="BW25" s="29">
        <v>0.2222222222222222</v>
      </c>
      <c r="BX25" s="29">
        <v>0.8861111111111111</v>
      </c>
      <c r="BY25" s="29">
        <v>0.052083333333333336</v>
      </c>
      <c r="BZ25" s="29"/>
      <c r="CA25" s="29"/>
      <c r="CB25" s="29">
        <v>0.26319444444444445</v>
      </c>
      <c r="CC25" s="29"/>
      <c r="CD25" s="29">
        <v>0.8361111111111111</v>
      </c>
      <c r="CE25" s="29"/>
      <c r="CF25" s="29">
        <v>0.16666666666666666</v>
      </c>
      <c r="CG25" s="29">
        <v>0.9881944444444444</v>
      </c>
      <c r="CH25" s="29"/>
      <c r="CI25" s="29">
        <v>0.10833333333333334</v>
      </c>
      <c r="CJ25" s="29"/>
      <c r="CK25" s="29">
        <v>0.30972222222222223</v>
      </c>
      <c r="CL25" s="49">
        <v>16</v>
      </c>
      <c r="CM25" s="29">
        <v>0.6055555555555555</v>
      </c>
      <c r="CN25" s="36">
        <v>42540.45277777778</v>
      </c>
    </row>
    <row r="26" spans="4:93" ht="16.5" customHeight="1">
      <c r="D26" s="23">
        <f ca="1" t="shared" si="45"/>
        <v>22</v>
      </c>
      <c r="E26" s="24">
        <v>318</v>
      </c>
      <c r="F26" s="24" t="s">
        <v>58</v>
      </c>
      <c r="G26" s="24" t="s">
        <v>119</v>
      </c>
      <c r="H26" s="24" t="s">
        <v>102</v>
      </c>
      <c r="I26" s="24"/>
      <c r="J26" s="26">
        <v>1978</v>
      </c>
      <c r="K26" s="69" t="s">
        <v>120</v>
      </c>
      <c r="L26" s="25">
        <f t="shared" si="1"/>
        <v>900</v>
      </c>
      <c r="M26" s="26">
        <f t="shared" si="2"/>
        <v>18</v>
      </c>
      <c r="N26" s="26">
        <f t="shared" si="3"/>
        <v>16</v>
      </c>
      <c r="O26" s="27">
        <f t="shared" si="4"/>
        <v>900</v>
      </c>
      <c r="P26" s="51">
        <f t="shared" si="44"/>
        <v>0</v>
      </c>
      <c r="Q26" s="31">
        <f t="shared" si="6"/>
        <v>0.8298611111094942</v>
      </c>
      <c r="R26" s="73">
        <f t="shared" si="7"/>
        <v>0</v>
      </c>
      <c r="S26" s="50">
        <f t="shared" si="8"/>
        <v>15</v>
      </c>
      <c r="T26" s="50">
        <f t="shared" si="9"/>
        <v>15</v>
      </c>
      <c r="U26" s="50">
        <f t="shared" si="10"/>
        <v>0</v>
      </c>
      <c r="V26" s="50">
        <f t="shared" si="11"/>
        <v>30</v>
      </c>
      <c r="W26" s="50">
        <f t="shared" si="12"/>
        <v>0</v>
      </c>
      <c r="X26" s="50">
        <f t="shared" si="13"/>
        <v>0</v>
      </c>
      <c r="Y26" s="50">
        <f t="shared" si="14"/>
        <v>0</v>
      </c>
      <c r="Z26" s="50">
        <f t="shared" si="15"/>
        <v>0</v>
      </c>
      <c r="AA26" s="50">
        <f t="shared" si="16"/>
        <v>50</v>
      </c>
      <c r="AB26" s="50">
        <f t="shared" si="17"/>
        <v>60</v>
      </c>
      <c r="AC26" s="50">
        <f t="shared" si="18"/>
        <v>0</v>
      </c>
      <c r="AD26" s="50">
        <f t="shared" si="19"/>
        <v>0</v>
      </c>
      <c r="AE26" s="50">
        <f t="shared" si="20"/>
        <v>30</v>
      </c>
      <c r="AF26" s="50">
        <f t="shared" si="21"/>
        <v>50</v>
      </c>
      <c r="AG26" s="50">
        <f t="shared" si="22"/>
        <v>30</v>
      </c>
      <c r="AH26" s="50">
        <f t="shared" si="23"/>
        <v>0</v>
      </c>
      <c r="AI26" s="50">
        <f t="shared" si="24"/>
        <v>0</v>
      </c>
      <c r="AJ26" s="50">
        <f t="shared" si="25"/>
        <v>0</v>
      </c>
      <c r="AK26" s="50">
        <f t="shared" si="26"/>
        <v>0</v>
      </c>
      <c r="AL26" s="50">
        <f t="shared" si="27"/>
        <v>50</v>
      </c>
      <c r="AM26" s="50">
        <f t="shared" si="28"/>
        <v>50</v>
      </c>
      <c r="AN26" s="50">
        <f t="shared" si="29"/>
        <v>40</v>
      </c>
      <c r="AO26" s="50">
        <f t="shared" si="30"/>
        <v>60</v>
      </c>
      <c r="AP26" s="50">
        <f t="shared" si="31"/>
        <v>0</v>
      </c>
      <c r="AQ26" s="50">
        <f t="shared" si="32"/>
        <v>0</v>
      </c>
      <c r="AR26" s="50">
        <f t="shared" si="33"/>
        <v>30</v>
      </c>
      <c r="AS26" s="50">
        <f t="shared" si="34"/>
        <v>0</v>
      </c>
      <c r="AT26" s="50">
        <f t="shared" si="35"/>
        <v>50</v>
      </c>
      <c r="AU26" s="50">
        <f t="shared" si="36"/>
        <v>0</v>
      </c>
      <c r="AV26" s="50">
        <f t="shared" si="37"/>
        <v>50</v>
      </c>
      <c r="AW26" s="50">
        <f t="shared" si="38"/>
        <v>40</v>
      </c>
      <c r="AX26" s="50">
        <f t="shared" si="39"/>
        <v>0</v>
      </c>
      <c r="AY26" s="50">
        <f t="shared" si="40"/>
        <v>40</v>
      </c>
      <c r="AZ26" s="50">
        <f t="shared" si="41"/>
        <v>0</v>
      </c>
      <c r="BA26" s="50">
        <f t="shared" si="42"/>
        <v>50</v>
      </c>
      <c r="BB26" s="32">
        <f t="shared" si="43"/>
        <v>42539.520833333336</v>
      </c>
      <c r="BC26" s="29">
        <v>0.27499999999999997</v>
      </c>
      <c r="BD26" s="29">
        <v>0.2798611111111111</v>
      </c>
      <c r="BE26" s="29"/>
      <c r="BF26" s="29">
        <v>0.5597222222222222</v>
      </c>
      <c r="BG26" s="29"/>
      <c r="BH26" s="29"/>
      <c r="BI26" s="29"/>
      <c r="BJ26" s="29"/>
      <c r="BK26" s="29">
        <v>0.68125</v>
      </c>
      <c r="BL26" s="29">
        <v>0.7208333333333333</v>
      </c>
      <c r="BM26" s="29"/>
      <c r="BN26" s="29"/>
      <c r="BO26" s="29">
        <v>0.325</v>
      </c>
      <c r="BP26" s="29">
        <v>0.751388888888889</v>
      </c>
      <c r="BQ26" s="29">
        <v>0.6576388888888889</v>
      </c>
      <c r="BR26" s="29"/>
      <c r="BS26" s="29"/>
      <c r="BT26" s="29"/>
      <c r="BU26" s="29"/>
      <c r="BV26" s="29">
        <v>0.8180555555555555</v>
      </c>
      <c r="BW26" s="29">
        <v>0.11944444444444445</v>
      </c>
      <c r="BX26" s="29">
        <v>0.7930555555555556</v>
      </c>
      <c r="BY26" s="29">
        <v>0.9486111111111111</v>
      </c>
      <c r="BZ26" s="29"/>
      <c r="CA26" s="29"/>
      <c r="CB26" s="29">
        <v>0.22708333333333333</v>
      </c>
      <c r="CC26" s="29"/>
      <c r="CD26" s="29">
        <v>0.8597222222222222</v>
      </c>
      <c r="CE26" s="29"/>
      <c r="CF26" s="29">
        <v>0.0763888888888889</v>
      </c>
      <c r="CG26" s="29">
        <v>0.8875000000000001</v>
      </c>
      <c r="CH26" s="29"/>
      <c r="CI26" s="29">
        <v>0.049305555555555554</v>
      </c>
      <c r="CJ26" s="29"/>
      <c r="CK26" s="29">
        <v>0.19722222222222222</v>
      </c>
      <c r="CL26" s="49">
        <v>16</v>
      </c>
      <c r="CM26" s="29">
        <v>0.6326388888888889</v>
      </c>
      <c r="CN26" s="36">
        <v>42540.350694444445</v>
      </c>
      <c r="CO26" s="4"/>
    </row>
    <row r="27" spans="4:93" ht="16.5" customHeight="1">
      <c r="D27" s="23">
        <f ca="1" t="shared" si="45"/>
        <v>23</v>
      </c>
      <c r="E27" s="24">
        <v>322</v>
      </c>
      <c r="F27" s="24" t="s">
        <v>58</v>
      </c>
      <c r="G27" s="24" t="s">
        <v>121</v>
      </c>
      <c r="H27" s="24" t="s">
        <v>122</v>
      </c>
      <c r="I27" s="24" t="s">
        <v>123</v>
      </c>
      <c r="J27" s="26">
        <v>1958</v>
      </c>
      <c r="K27" s="69" t="s">
        <v>124</v>
      </c>
      <c r="L27" s="25">
        <f t="shared" si="1"/>
        <v>900</v>
      </c>
      <c r="M27" s="26">
        <f t="shared" si="2"/>
        <v>18</v>
      </c>
      <c r="N27" s="26">
        <f t="shared" si="3"/>
        <v>16</v>
      </c>
      <c r="O27" s="27">
        <f t="shared" si="4"/>
        <v>900</v>
      </c>
      <c r="P27" s="51">
        <f t="shared" si="44"/>
        <v>0</v>
      </c>
      <c r="Q27" s="31">
        <f t="shared" si="6"/>
        <v>0.9743055555518367</v>
      </c>
      <c r="R27" s="73">
        <f t="shared" si="7"/>
        <v>0</v>
      </c>
      <c r="S27" s="50">
        <f t="shared" si="8"/>
        <v>0</v>
      </c>
      <c r="T27" s="50">
        <f t="shared" si="9"/>
        <v>0</v>
      </c>
      <c r="U27" s="50">
        <f t="shared" si="10"/>
        <v>0</v>
      </c>
      <c r="V27" s="50">
        <f t="shared" si="11"/>
        <v>30</v>
      </c>
      <c r="W27" s="50">
        <f t="shared" si="12"/>
        <v>0</v>
      </c>
      <c r="X27" s="50">
        <f t="shared" si="13"/>
        <v>0</v>
      </c>
      <c r="Y27" s="50">
        <f t="shared" si="14"/>
        <v>0</v>
      </c>
      <c r="Z27" s="50">
        <f t="shared" si="15"/>
        <v>0</v>
      </c>
      <c r="AA27" s="50">
        <f t="shared" si="16"/>
        <v>0</v>
      </c>
      <c r="AB27" s="50">
        <f t="shared" si="17"/>
        <v>0</v>
      </c>
      <c r="AC27" s="50">
        <f t="shared" si="18"/>
        <v>0</v>
      </c>
      <c r="AD27" s="50">
        <f t="shared" si="19"/>
        <v>0</v>
      </c>
      <c r="AE27" s="50">
        <f t="shared" si="20"/>
        <v>30</v>
      </c>
      <c r="AF27" s="50">
        <f t="shared" si="21"/>
        <v>50</v>
      </c>
      <c r="AG27" s="50">
        <f t="shared" si="22"/>
        <v>30</v>
      </c>
      <c r="AH27" s="50">
        <f t="shared" si="23"/>
        <v>30</v>
      </c>
      <c r="AI27" s="50">
        <f t="shared" si="24"/>
        <v>0</v>
      </c>
      <c r="AJ27" s="50">
        <f t="shared" si="25"/>
        <v>0</v>
      </c>
      <c r="AK27" s="50">
        <f t="shared" si="26"/>
        <v>40</v>
      </c>
      <c r="AL27" s="50">
        <f t="shared" si="27"/>
        <v>50</v>
      </c>
      <c r="AM27" s="50">
        <f t="shared" si="28"/>
        <v>50</v>
      </c>
      <c r="AN27" s="50">
        <f t="shared" si="29"/>
        <v>40</v>
      </c>
      <c r="AO27" s="50">
        <f t="shared" si="30"/>
        <v>60</v>
      </c>
      <c r="AP27" s="50">
        <f t="shared" si="31"/>
        <v>0</v>
      </c>
      <c r="AQ27" s="50">
        <f t="shared" si="32"/>
        <v>0</v>
      </c>
      <c r="AR27" s="50">
        <f t="shared" si="33"/>
        <v>30</v>
      </c>
      <c r="AS27" s="50">
        <f t="shared" si="34"/>
        <v>0</v>
      </c>
      <c r="AT27" s="50">
        <f t="shared" si="35"/>
        <v>50</v>
      </c>
      <c r="AU27" s="50">
        <f t="shared" si="36"/>
        <v>30</v>
      </c>
      <c r="AV27" s="50">
        <f t="shared" si="37"/>
        <v>50</v>
      </c>
      <c r="AW27" s="50">
        <f t="shared" si="38"/>
        <v>40</v>
      </c>
      <c r="AX27" s="50">
        <f t="shared" si="39"/>
        <v>40</v>
      </c>
      <c r="AY27" s="50">
        <f t="shared" si="40"/>
        <v>40</v>
      </c>
      <c r="AZ27" s="50">
        <f t="shared" si="41"/>
        <v>0</v>
      </c>
      <c r="BA27" s="50">
        <f t="shared" si="42"/>
        <v>50</v>
      </c>
      <c r="BB27" s="32">
        <f t="shared" si="43"/>
        <v>42539.520833333336</v>
      </c>
      <c r="BC27" s="29"/>
      <c r="BD27" s="29"/>
      <c r="BE27" s="29"/>
      <c r="BF27" s="29">
        <v>0.5333333333333333</v>
      </c>
      <c r="BG27" s="29"/>
      <c r="BH27" s="29"/>
      <c r="BI27" s="29"/>
      <c r="BJ27" s="29"/>
      <c r="BK27" s="29"/>
      <c r="BL27" s="29"/>
      <c r="BM27" s="29"/>
      <c r="BN27" s="29"/>
      <c r="BO27" s="29">
        <v>0.4270833333333333</v>
      </c>
      <c r="BP27" s="29">
        <v>0.6625</v>
      </c>
      <c r="BQ27" s="29">
        <v>0.4597222222222222</v>
      </c>
      <c r="BR27" s="29">
        <v>0.3576388888888889</v>
      </c>
      <c r="BS27" s="29"/>
      <c r="BT27" s="29"/>
      <c r="BU27" s="29">
        <v>0.39375</v>
      </c>
      <c r="BV27" s="29">
        <v>0.7444444444444445</v>
      </c>
      <c r="BW27" s="29">
        <v>0.035416666666666666</v>
      </c>
      <c r="BX27" s="29">
        <v>0.7034722222222222</v>
      </c>
      <c r="BY27" s="29">
        <v>0.873611111111111</v>
      </c>
      <c r="BZ27" s="29"/>
      <c r="CA27" s="29"/>
      <c r="CB27" s="29">
        <v>0.10416666666666667</v>
      </c>
      <c r="CC27" s="29"/>
      <c r="CD27" s="29">
        <v>0.7868055555555555</v>
      </c>
      <c r="CE27" s="29">
        <v>0.22777777777777777</v>
      </c>
      <c r="CF27" s="29">
        <v>0.9951388888888889</v>
      </c>
      <c r="CG27" s="29">
        <v>0.8333333333333334</v>
      </c>
      <c r="CH27" s="29">
        <v>0.3013888888888889</v>
      </c>
      <c r="CI27" s="29">
        <v>0.9173611111111111</v>
      </c>
      <c r="CJ27" s="29"/>
      <c r="CK27" s="29">
        <v>0.1423611111111111</v>
      </c>
      <c r="CL27" s="49">
        <v>16</v>
      </c>
      <c r="CM27" s="29">
        <v>0.625</v>
      </c>
      <c r="CN27" s="36">
        <v>42540.49513888889</v>
      </c>
      <c r="CO27" s="4"/>
    </row>
    <row r="28" spans="4:92" ht="16.5" customHeight="1">
      <c r="D28" s="23">
        <f ca="1" t="shared" si="45"/>
        <v>23</v>
      </c>
      <c r="E28" s="24">
        <v>330</v>
      </c>
      <c r="F28" s="24" t="s">
        <v>58</v>
      </c>
      <c r="G28" s="24" t="s">
        <v>125</v>
      </c>
      <c r="H28" s="24" t="s">
        <v>72</v>
      </c>
      <c r="I28" s="24" t="s">
        <v>123</v>
      </c>
      <c r="J28" s="26">
        <v>1964</v>
      </c>
      <c r="K28" s="69" t="s">
        <v>124</v>
      </c>
      <c r="L28" s="25">
        <f t="shared" si="1"/>
        <v>900</v>
      </c>
      <c r="M28" s="26">
        <f t="shared" si="2"/>
        <v>18</v>
      </c>
      <c r="N28" s="26">
        <f t="shared" si="3"/>
        <v>16</v>
      </c>
      <c r="O28" s="27">
        <f t="shared" si="4"/>
        <v>900</v>
      </c>
      <c r="P28" s="51">
        <f t="shared" si="44"/>
        <v>0</v>
      </c>
      <c r="Q28" s="31">
        <f t="shared" si="6"/>
        <v>0.9743055555518367</v>
      </c>
      <c r="R28" s="73">
        <f t="shared" si="7"/>
        <v>0</v>
      </c>
      <c r="S28" s="50">
        <f t="shared" si="8"/>
        <v>0</v>
      </c>
      <c r="T28" s="50">
        <f t="shared" si="9"/>
        <v>0</v>
      </c>
      <c r="U28" s="50">
        <f t="shared" si="10"/>
        <v>0</v>
      </c>
      <c r="V28" s="50">
        <f t="shared" si="11"/>
        <v>30</v>
      </c>
      <c r="W28" s="50">
        <f t="shared" si="12"/>
        <v>0</v>
      </c>
      <c r="X28" s="50">
        <f t="shared" si="13"/>
        <v>0</v>
      </c>
      <c r="Y28" s="50">
        <f t="shared" si="14"/>
        <v>0</v>
      </c>
      <c r="Z28" s="50">
        <f t="shared" si="15"/>
        <v>0</v>
      </c>
      <c r="AA28" s="50">
        <f t="shared" si="16"/>
        <v>0</v>
      </c>
      <c r="AB28" s="50">
        <f t="shared" si="17"/>
        <v>0</v>
      </c>
      <c r="AC28" s="50">
        <f t="shared" si="18"/>
        <v>0</v>
      </c>
      <c r="AD28" s="50">
        <f t="shared" si="19"/>
        <v>0</v>
      </c>
      <c r="AE28" s="50">
        <f t="shared" si="20"/>
        <v>30</v>
      </c>
      <c r="AF28" s="50">
        <f t="shared" si="21"/>
        <v>50</v>
      </c>
      <c r="AG28" s="50">
        <f t="shared" si="22"/>
        <v>30</v>
      </c>
      <c r="AH28" s="50">
        <f t="shared" si="23"/>
        <v>30</v>
      </c>
      <c r="AI28" s="50">
        <f t="shared" si="24"/>
        <v>0</v>
      </c>
      <c r="AJ28" s="50">
        <f t="shared" si="25"/>
        <v>0</v>
      </c>
      <c r="AK28" s="50">
        <f t="shared" si="26"/>
        <v>40</v>
      </c>
      <c r="AL28" s="50">
        <f t="shared" si="27"/>
        <v>50</v>
      </c>
      <c r="AM28" s="50">
        <f t="shared" si="28"/>
        <v>50</v>
      </c>
      <c r="AN28" s="50">
        <f t="shared" si="29"/>
        <v>40</v>
      </c>
      <c r="AO28" s="50">
        <f t="shared" si="30"/>
        <v>60</v>
      </c>
      <c r="AP28" s="50">
        <f t="shared" si="31"/>
        <v>0</v>
      </c>
      <c r="AQ28" s="50">
        <f t="shared" si="32"/>
        <v>0</v>
      </c>
      <c r="AR28" s="50">
        <f t="shared" si="33"/>
        <v>30</v>
      </c>
      <c r="AS28" s="50">
        <f t="shared" si="34"/>
        <v>0</v>
      </c>
      <c r="AT28" s="50">
        <f t="shared" si="35"/>
        <v>50</v>
      </c>
      <c r="AU28" s="50">
        <f t="shared" si="36"/>
        <v>30</v>
      </c>
      <c r="AV28" s="50">
        <f t="shared" si="37"/>
        <v>50</v>
      </c>
      <c r="AW28" s="50">
        <f t="shared" si="38"/>
        <v>40</v>
      </c>
      <c r="AX28" s="50">
        <f t="shared" si="39"/>
        <v>40</v>
      </c>
      <c r="AY28" s="50">
        <f t="shared" si="40"/>
        <v>40</v>
      </c>
      <c r="AZ28" s="50">
        <f t="shared" si="41"/>
        <v>0</v>
      </c>
      <c r="BA28" s="50">
        <f t="shared" si="42"/>
        <v>50</v>
      </c>
      <c r="BB28" s="32">
        <f t="shared" si="43"/>
        <v>42539.520833333336</v>
      </c>
      <c r="BC28" s="29"/>
      <c r="BD28" s="29"/>
      <c r="BE28" s="29"/>
      <c r="BF28" s="29">
        <v>0.5340277777777778</v>
      </c>
      <c r="BG28" s="29"/>
      <c r="BH28" s="29"/>
      <c r="BI28" s="29"/>
      <c r="BJ28" s="29"/>
      <c r="BK28" s="29"/>
      <c r="BL28" s="29"/>
      <c r="BM28" s="29"/>
      <c r="BN28" s="29"/>
      <c r="BO28" s="29">
        <v>0.4277777777777778</v>
      </c>
      <c r="BP28" s="29">
        <v>0.6618055555555555</v>
      </c>
      <c r="BQ28" s="29">
        <v>0.4604166666666667</v>
      </c>
      <c r="BR28" s="29">
        <v>0.35555555555555557</v>
      </c>
      <c r="BS28" s="29"/>
      <c r="BT28" s="29"/>
      <c r="BU28" s="29">
        <v>0.3951388888888889</v>
      </c>
      <c r="BV28" s="29">
        <v>0.7444444444444445</v>
      </c>
      <c r="BW28" s="29">
        <v>0.035416666666666666</v>
      </c>
      <c r="BX28" s="29">
        <v>0.7055555555555556</v>
      </c>
      <c r="BY28" s="29">
        <v>0.8729166666666667</v>
      </c>
      <c r="BZ28" s="29"/>
      <c r="CA28" s="29"/>
      <c r="CB28" s="29">
        <v>0.10347222222222223</v>
      </c>
      <c r="CC28" s="29"/>
      <c r="CD28" s="29">
        <v>0.7861111111111111</v>
      </c>
      <c r="CE28" s="29">
        <v>0.22847222222222222</v>
      </c>
      <c r="CF28" s="29">
        <v>0.9958333333333332</v>
      </c>
      <c r="CG28" s="29">
        <v>0.8333333333333334</v>
      </c>
      <c r="CH28" s="29">
        <v>0.3020833333333333</v>
      </c>
      <c r="CI28" s="29">
        <v>0.9166666666666666</v>
      </c>
      <c r="CJ28" s="29"/>
      <c r="CK28" s="29">
        <v>0.1423611111111111</v>
      </c>
      <c r="CL28" s="49">
        <v>16</v>
      </c>
      <c r="CM28" s="29">
        <v>0.625</v>
      </c>
      <c r="CN28" s="36">
        <v>42540.49513888889</v>
      </c>
    </row>
    <row r="29" spans="4:92" ht="16.5" customHeight="1">
      <c r="D29" s="23">
        <f ca="1" t="shared" si="45"/>
        <v>25</v>
      </c>
      <c r="E29" s="24">
        <v>326</v>
      </c>
      <c r="F29" s="24" t="s">
        <v>58</v>
      </c>
      <c r="G29" s="24" t="s">
        <v>126</v>
      </c>
      <c r="H29" s="24" t="s">
        <v>122</v>
      </c>
      <c r="I29" s="24" t="s">
        <v>123</v>
      </c>
      <c r="J29" s="26">
        <v>1958</v>
      </c>
      <c r="K29" s="69" t="s">
        <v>124</v>
      </c>
      <c r="L29" s="25">
        <f t="shared" si="1"/>
        <v>870</v>
      </c>
      <c r="M29" s="26">
        <f t="shared" si="2"/>
        <v>17</v>
      </c>
      <c r="N29" s="26">
        <f t="shared" si="3"/>
        <v>16</v>
      </c>
      <c r="O29" s="27">
        <f t="shared" si="4"/>
        <v>870</v>
      </c>
      <c r="P29" s="51">
        <f t="shared" si="44"/>
        <v>0</v>
      </c>
      <c r="Q29" s="31">
        <f t="shared" si="6"/>
        <v>0.929166666661331</v>
      </c>
      <c r="R29" s="73">
        <f t="shared" si="7"/>
        <v>0</v>
      </c>
      <c r="S29" s="50">
        <f t="shared" si="8"/>
        <v>0</v>
      </c>
      <c r="T29" s="50">
        <f t="shared" si="9"/>
        <v>0</v>
      </c>
      <c r="U29" s="50">
        <f t="shared" si="10"/>
        <v>0</v>
      </c>
      <c r="V29" s="50">
        <f t="shared" si="11"/>
        <v>30</v>
      </c>
      <c r="W29" s="50">
        <f t="shared" si="12"/>
        <v>0</v>
      </c>
      <c r="X29" s="50">
        <f t="shared" si="13"/>
        <v>0</v>
      </c>
      <c r="Y29" s="50">
        <f t="shared" si="14"/>
        <v>0</v>
      </c>
      <c r="Z29" s="50">
        <f t="shared" si="15"/>
        <v>0</v>
      </c>
      <c r="AA29" s="50">
        <f t="shared" si="16"/>
        <v>0</v>
      </c>
      <c r="AB29" s="50">
        <f t="shared" si="17"/>
        <v>0</v>
      </c>
      <c r="AC29" s="50">
        <f t="shared" si="18"/>
        <v>0</v>
      </c>
      <c r="AD29" s="50">
        <f t="shared" si="19"/>
        <v>0</v>
      </c>
      <c r="AE29" s="50">
        <f t="shared" si="20"/>
        <v>30</v>
      </c>
      <c r="AF29" s="50">
        <f t="shared" si="21"/>
        <v>50</v>
      </c>
      <c r="AG29" s="50">
        <f t="shared" si="22"/>
        <v>0</v>
      </c>
      <c r="AH29" s="50">
        <f t="shared" si="23"/>
        <v>30</v>
      </c>
      <c r="AI29" s="50">
        <f t="shared" si="24"/>
        <v>0</v>
      </c>
      <c r="AJ29" s="50">
        <f t="shared" si="25"/>
        <v>0</v>
      </c>
      <c r="AK29" s="50">
        <f t="shared" si="26"/>
        <v>40</v>
      </c>
      <c r="AL29" s="50">
        <f t="shared" si="27"/>
        <v>50</v>
      </c>
      <c r="AM29" s="50">
        <f t="shared" si="28"/>
        <v>50</v>
      </c>
      <c r="AN29" s="50">
        <f t="shared" si="29"/>
        <v>40</v>
      </c>
      <c r="AO29" s="50">
        <f t="shared" si="30"/>
        <v>60</v>
      </c>
      <c r="AP29" s="50">
        <f t="shared" si="31"/>
        <v>0</v>
      </c>
      <c r="AQ29" s="50">
        <f t="shared" si="32"/>
        <v>0</v>
      </c>
      <c r="AR29" s="50">
        <f t="shared" si="33"/>
        <v>30</v>
      </c>
      <c r="AS29" s="50">
        <f t="shared" si="34"/>
        <v>0</v>
      </c>
      <c r="AT29" s="50">
        <f t="shared" si="35"/>
        <v>50</v>
      </c>
      <c r="AU29" s="50">
        <f t="shared" si="36"/>
        <v>30</v>
      </c>
      <c r="AV29" s="50">
        <f t="shared" si="37"/>
        <v>50</v>
      </c>
      <c r="AW29" s="50">
        <f t="shared" si="38"/>
        <v>40</v>
      </c>
      <c r="AX29" s="50">
        <f t="shared" si="39"/>
        <v>40</v>
      </c>
      <c r="AY29" s="50">
        <f t="shared" si="40"/>
        <v>40</v>
      </c>
      <c r="AZ29" s="50">
        <f t="shared" si="41"/>
        <v>0</v>
      </c>
      <c r="BA29" s="50">
        <f t="shared" si="42"/>
        <v>50</v>
      </c>
      <c r="BB29" s="32">
        <f t="shared" si="43"/>
        <v>42539.520833333336</v>
      </c>
      <c r="BC29" s="29"/>
      <c r="BD29" s="29"/>
      <c r="BE29" s="29"/>
      <c r="BF29" s="29">
        <v>0.5347222222222222</v>
      </c>
      <c r="BG29" s="29"/>
      <c r="BH29" s="29"/>
      <c r="BI29" s="29"/>
      <c r="BJ29" s="29"/>
      <c r="BK29" s="29"/>
      <c r="BL29" s="29"/>
      <c r="BM29" s="29"/>
      <c r="BN29" s="29"/>
      <c r="BO29" s="29">
        <v>0.43124999999999997</v>
      </c>
      <c r="BP29" s="29">
        <v>0.6680555555555556</v>
      </c>
      <c r="BQ29" s="29"/>
      <c r="BR29" s="29">
        <v>0.3576388888888889</v>
      </c>
      <c r="BS29" s="29"/>
      <c r="BT29" s="29"/>
      <c r="BU29" s="29">
        <v>0.40347222222222223</v>
      </c>
      <c r="BV29" s="29">
        <v>0.7458333333333332</v>
      </c>
      <c r="BW29" s="29">
        <v>0.0375</v>
      </c>
      <c r="BX29" s="29">
        <v>0.7055555555555556</v>
      </c>
      <c r="BY29" s="29">
        <v>0.873611111111111</v>
      </c>
      <c r="BZ29" s="29"/>
      <c r="CA29" s="29"/>
      <c r="CB29" s="29">
        <v>0.10486111111111111</v>
      </c>
      <c r="CC29" s="29"/>
      <c r="CD29" s="29">
        <v>0.7868055555555555</v>
      </c>
      <c r="CE29" s="29">
        <v>0.2298611111111111</v>
      </c>
      <c r="CF29" s="29">
        <v>0.9972222222222222</v>
      </c>
      <c r="CG29" s="29">
        <v>0.8368055555555555</v>
      </c>
      <c r="CH29" s="29">
        <v>0.3</v>
      </c>
      <c r="CI29" s="29">
        <v>0.9180555555555556</v>
      </c>
      <c r="CJ29" s="29"/>
      <c r="CK29" s="29">
        <v>0.1451388888888889</v>
      </c>
      <c r="CL29" s="49">
        <v>16</v>
      </c>
      <c r="CM29" s="29">
        <v>0.6277777777777778</v>
      </c>
      <c r="CN29" s="36">
        <v>42540.45</v>
      </c>
    </row>
    <row r="30" spans="4:93" ht="16.5" customHeight="1">
      <c r="D30" s="23">
        <f ca="1" t="shared" si="45"/>
        <v>26</v>
      </c>
      <c r="E30" s="24">
        <v>327</v>
      </c>
      <c r="F30" s="24" t="s">
        <v>58</v>
      </c>
      <c r="G30" s="24" t="s">
        <v>127</v>
      </c>
      <c r="H30" s="24" t="s">
        <v>81</v>
      </c>
      <c r="I30" s="24" t="s">
        <v>128</v>
      </c>
      <c r="J30" s="26">
        <v>1977</v>
      </c>
      <c r="K30" s="69" t="s">
        <v>62</v>
      </c>
      <c r="L30" s="25">
        <f t="shared" si="1"/>
        <v>810</v>
      </c>
      <c r="M30" s="26">
        <f t="shared" si="2"/>
        <v>19</v>
      </c>
      <c r="N30" s="26">
        <f t="shared" si="3"/>
        <v>16</v>
      </c>
      <c r="O30" s="27">
        <f t="shared" si="4"/>
        <v>810</v>
      </c>
      <c r="P30" s="51">
        <f t="shared" si="44"/>
        <v>0</v>
      </c>
      <c r="Q30" s="31">
        <f t="shared" si="6"/>
        <v>0.9694444444394321</v>
      </c>
      <c r="R30" s="73">
        <f t="shared" si="7"/>
        <v>0</v>
      </c>
      <c r="S30" s="50">
        <f t="shared" si="8"/>
        <v>15</v>
      </c>
      <c r="T30" s="50">
        <f t="shared" si="9"/>
        <v>15</v>
      </c>
      <c r="U30" s="50">
        <f t="shared" si="10"/>
        <v>10</v>
      </c>
      <c r="V30" s="50">
        <f t="shared" si="11"/>
        <v>30</v>
      </c>
      <c r="W30" s="50">
        <f t="shared" si="12"/>
        <v>10</v>
      </c>
      <c r="X30" s="50">
        <f t="shared" si="13"/>
        <v>15</v>
      </c>
      <c r="Y30" s="50">
        <f t="shared" si="14"/>
        <v>15</v>
      </c>
      <c r="Z30" s="50">
        <f t="shared" si="15"/>
        <v>0</v>
      </c>
      <c r="AA30" s="50">
        <f t="shared" si="16"/>
        <v>50</v>
      </c>
      <c r="AB30" s="50">
        <f t="shared" si="17"/>
        <v>60</v>
      </c>
      <c r="AC30" s="50">
        <f t="shared" si="18"/>
        <v>0</v>
      </c>
      <c r="AD30" s="50">
        <f t="shared" si="19"/>
        <v>0</v>
      </c>
      <c r="AE30" s="50">
        <f t="shared" si="20"/>
        <v>30</v>
      </c>
      <c r="AF30" s="50">
        <f t="shared" si="21"/>
        <v>50</v>
      </c>
      <c r="AG30" s="50">
        <f t="shared" si="22"/>
        <v>30</v>
      </c>
      <c r="AH30" s="50">
        <f t="shared" si="23"/>
        <v>0</v>
      </c>
      <c r="AI30" s="50">
        <f t="shared" si="24"/>
        <v>0</v>
      </c>
      <c r="AJ30" s="50">
        <f t="shared" si="25"/>
        <v>0</v>
      </c>
      <c r="AK30" s="50">
        <f t="shared" si="26"/>
        <v>0</v>
      </c>
      <c r="AL30" s="50">
        <f t="shared" si="27"/>
        <v>50</v>
      </c>
      <c r="AM30" s="50">
        <f t="shared" si="28"/>
        <v>0</v>
      </c>
      <c r="AN30" s="50">
        <f t="shared" si="29"/>
        <v>40</v>
      </c>
      <c r="AO30" s="50">
        <f t="shared" si="30"/>
        <v>60</v>
      </c>
      <c r="AP30" s="50">
        <f t="shared" si="31"/>
        <v>0</v>
      </c>
      <c r="AQ30" s="50">
        <f t="shared" si="32"/>
        <v>0</v>
      </c>
      <c r="AR30" s="50">
        <f t="shared" si="33"/>
        <v>30</v>
      </c>
      <c r="AS30" s="50">
        <f t="shared" si="34"/>
        <v>0</v>
      </c>
      <c r="AT30" s="50">
        <f t="shared" si="35"/>
        <v>50</v>
      </c>
      <c r="AU30" s="50">
        <f t="shared" si="36"/>
        <v>0</v>
      </c>
      <c r="AV30" s="50">
        <f t="shared" si="37"/>
        <v>0</v>
      </c>
      <c r="AW30" s="50">
        <f t="shared" si="38"/>
        <v>0</v>
      </c>
      <c r="AX30" s="50">
        <f t="shared" si="39"/>
        <v>0</v>
      </c>
      <c r="AY30" s="50">
        <f t="shared" si="40"/>
        <v>40</v>
      </c>
      <c r="AZ30" s="50">
        <f t="shared" si="41"/>
        <v>0</v>
      </c>
      <c r="BA30" s="50">
        <f t="shared" si="42"/>
        <v>50</v>
      </c>
      <c r="BB30" s="32">
        <f t="shared" si="43"/>
        <v>42539.520833333336</v>
      </c>
      <c r="BC30" s="29">
        <v>0.8527777777777777</v>
      </c>
      <c r="BD30" s="29">
        <v>0.8611111111111112</v>
      </c>
      <c r="BE30" s="29">
        <v>0.8680555555555555</v>
      </c>
      <c r="BF30" s="29">
        <v>0.20625000000000002</v>
      </c>
      <c r="BG30" s="29">
        <v>0.8819444444444445</v>
      </c>
      <c r="BH30" s="29">
        <v>0.9354166666666667</v>
      </c>
      <c r="BI30" s="29">
        <v>0.8958333333333334</v>
      </c>
      <c r="BJ30" s="29"/>
      <c r="BK30" s="29">
        <v>0.40972222222222227</v>
      </c>
      <c r="BL30" s="29">
        <v>0.3548611111111111</v>
      </c>
      <c r="BM30" s="29"/>
      <c r="BN30" s="29"/>
      <c r="BO30" s="29">
        <v>0.013194444444444444</v>
      </c>
      <c r="BP30" s="29">
        <v>0.5458333333333333</v>
      </c>
      <c r="BQ30" s="29">
        <v>0.4513888888888889</v>
      </c>
      <c r="BR30" s="29"/>
      <c r="BS30" s="29"/>
      <c r="BT30" s="29"/>
      <c r="BU30" s="29"/>
      <c r="BV30" s="29">
        <v>0.6256944444444444</v>
      </c>
      <c r="BW30" s="29"/>
      <c r="BX30" s="29">
        <v>0.5840277777777778</v>
      </c>
      <c r="BY30" s="29">
        <v>0.720138888888889</v>
      </c>
      <c r="BZ30" s="29"/>
      <c r="CA30" s="29"/>
      <c r="CB30" s="29">
        <v>0.8298611111111112</v>
      </c>
      <c r="CC30" s="29"/>
      <c r="CD30" s="29">
        <v>0.6687500000000001</v>
      </c>
      <c r="CE30" s="29"/>
      <c r="CF30" s="29"/>
      <c r="CG30" s="29"/>
      <c r="CH30" s="29"/>
      <c r="CI30" s="29">
        <v>0.7652777777777778</v>
      </c>
      <c r="CJ30" s="29"/>
      <c r="CK30" s="29">
        <v>0.8076388888888889</v>
      </c>
      <c r="CL30" s="49">
        <v>16</v>
      </c>
      <c r="CM30" s="29">
        <v>0.3048611111111111</v>
      </c>
      <c r="CN30" s="36">
        <v>42540.490277777775</v>
      </c>
      <c r="CO30" s="4"/>
    </row>
    <row r="31" spans="4:92" ht="16.5" customHeight="1">
      <c r="D31" s="23">
        <f ca="1" t="shared" si="45"/>
        <v>27</v>
      </c>
      <c r="E31" s="24">
        <v>332</v>
      </c>
      <c r="F31" s="24" t="s">
        <v>58</v>
      </c>
      <c r="G31" s="24" t="s">
        <v>129</v>
      </c>
      <c r="H31" s="24" t="s">
        <v>130</v>
      </c>
      <c r="I31" s="24" t="s">
        <v>131</v>
      </c>
      <c r="J31" s="26">
        <v>1981</v>
      </c>
      <c r="K31" s="69" t="s">
        <v>79</v>
      </c>
      <c r="L31" s="25">
        <f t="shared" si="1"/>
        <v>750</v>
      </c>
      <c r="M31" s="26">
        <f t="shared" si="2"/>
        <v>14</v>
      </c>
      <c r="N31" s="26">
        <f t="shared" si="3"/>
        <v>16</v>
      </c>
      <c r="O31" s="27">
        <f t="shared" si="4"/>
        <v>750</v>
      </c>
      <c r="P31" s="51">
        <f t="shared" si="44"/>
        <v>0</v>
      </c>
      <c r="Q31" s="31">
        <f t="shared" si="6"/>
        <v>0.9006944444408873</v>
      </c>
      <c r="R31" s="73">
        <f t="shared" si="7"/>
        <v>0</v>
      </c>
      <c r="S31" s="50">
        <f t="shared" si="8"/>
        <v>0</v>
      </c>
      <c r="T31" s="50">
        <f t="shared" si="9"/>
        <v>0</v>
      </c>
      <c r="U31" s="50">
        <f t="shared" si="10"/>
        <v>0</v>
      </c>
      <c r="V31" s="50">
        <f t="shared" si="11"/>
        <v>30</v>
      </c>
      <c r="W31" s="50">
        <f t="shared" si="12"/>
        <v>0</v>
      </c>
      <c r="X31" s="50">
        <f t="shared" si="13"/>
        <v>0</v>
      </c>
      <c r="Y31" s="50">
        <f t="shared" si="14"/>
        <v>0</v>
      </c>
      <c r="Z31" s="50">
        <f t="shared" si="15"/>
        <v>0</v>
      </c>
      <c r="AA31" s="50">
        <f t="shared" si="16"/>
        <v>50</v>
      </c>
      <c r="AB31" s="50">
        <f t="shared" si="17"/>
        <v>60</v>
      </c>
      <c r="AC31" s="50">
        <f t="shared" si="18"/>
        <v>40</v>
      </c>
      <c r="AD31" s="50">
        <f t="shared" si="19"/>
        <v>0</v>
      </c>
      <c r="AE31" s="50">
        <f t="shared" si="20"/>
        <v>30</v>
      </c>
      <c r="AF31" s="50">
        <f t="shared" si="21"/>
        <v>50</v>
      </c>
      <c r="AG31" s="50">
        <f t="shared" si="22"/>
        <v>30</v>
      </c>
      <c r="AH31" s="50">
        <f t="shared" si="23"/>
        <v>0</v>
      </c>
      <c r="AI31" s="50">
        <f t="shared" si="24"/>
        <v>30</v>
      </c>
      <c r="AJ31" s="50">
        <f t="shared" si="25"/>
        <v>50</v>
      </c>
      <c r="AK31" s="50">
        <f t="shared" si="26"/>
        <v>40</v>
      </c>
      <c r="AL31" s="50">
        <f t="shared" si="27"/>
        <v>50</v>
      </c>
      <c r="AM31" s="50">
        <f t="shared" si="28"/>
        <v>0</v>
      </c>
      <c r="AN31" s="50">
        <f t="shared" si="29"/>
        <v>40</v>
      </c>
      <c r="AO31" s="50">
        <f t="shared" si="30"/>
        <v>0</v>
      </c>
      <c r="AP31" s="50">
        <f t="shared" si="31"/>
        <v>0</v>
      </c>
      <c r="AQ31" s="50">
        <f t="shared" si="32"/>
        <v>0</v>
      </c>
      <c r="AR31" s="50">
        <f t="shared" si="33"/>
        <v>0</v>
      </c>
      <c r="AS31" s="50">
        <f t="shared" si="34"/>
        <v>0</v>
      </c>
      <c r="AT31" s="50">
        <f t="shared" si="35"/>
        <v>50</v>
      </c>
      <c r="AU31" s="50">
        <f t="shared" si="36"/>
        <v>0</v>
      </c>
      <c r="AV31" s="50">
        <f t="shared" si="37"/>
        <v>0</v>
      </c>
      <c r="AW31" s="50">
        <f t="shared" si="38"/>
        <v>40</v>
      </c>
      <c r="AX31" s="50">
        <f t="shared" si="39"/>
        <v>0</v>
      </c>
      <c r="AY31" s="50">
        <f t="shared" si="40"/>
        <v>0</v>
      </c>
      <c r="AZ31" s="50">
        <f t="shared" si="41"/>
        <v>0</v>
      </c>
      <c r="BA31" s="50">
        <f t="shared" si="42"/>
        <v>0</v>
      </c>
      <c r="BB31" s="32">
        <f t="shared" si="43"/>
        <v>42539.520833333336</v>
      </c>
      <c r="BC31" s="29"/>
      <c r="BD31" s="29"/>
      <c r="BE31" s="29"/>
      <c r="BF31" s="29">
        <v>0.5673611111111111</v>
      </c>
      <c r="BG31" s="29"/>
      <c r="BH31" s="29"/>
      <c r="BI31" s="29"/>
      <c r="BJ31" s="29"/>
      <c r="BK31" s="29">
        <v>0.12013888888888889</v>
      </c>
      <c r="BL31" s="29">
        <v>0.004861111111111111</v>
      </c>
      <c r="BM31" s="29">
        <v>0.2152777777777778</v>
      </c>
      <c r="BN31" s="29"/>
      <c r="BO31" s="29">
        <v>0.5381944444444444</v>
      </c>
      <c r="BP31" s="29">
        <v>0.6770833333333334</v>
      </c>
      <c r="BQ31" s="29">
        <v>0.07569444444444444</v>
      </c>
      <c r="BR31" s="29"/>
      <c r="BS31" s="29">
        <v>0.32430555555555557</v>
      </c>
      <c r="BT31" s="29">
        <v>0.28611111111111115</v>
      </c>
      <c r="BU31" s="29">
        <v>0.3909722222222222</v>
      </c>
      <c r="BV31" s="29">
        <v>0.9</v>
      </c>
      <c r="BW31" s="29"/>
      <c r="BX31" s="29">
        <v>0.7062499999999999</v>
      </c>
      <c r="BY31" s="29"/>
      <c r="BZ31" s="29"/>
      <c r="CA31" s="29"/>
      <c r="CB31" s="29"/>
      <c r="CC31" s="29"/>
      <c r="CD31" s="29">
        <v>0.8645833333333334</v>
      </c>
      <c r="CE31" s="29"/>
      <c r="CF31" s="29"/>
      <c r="CG31" s="29">
        <v>0.8097222222222222</v>
      </c>
      <c r="CH31" s="29"/>
      <c r="CI31" s="29"/>
      <c r="CJ31" s="29"/>
      <c r="CK31" s="29"/>
      <c r="CL31" s="49">
        <v>16</v>
      </c>
      <c r="CM31" s="29">
        <v>0.6444444444444445</v>
      </c>
      <c r="CN31" s="36">
        <v>42540.42152777778</v>
      </c>
    </row>
    <row r="32" spans="4:92" ht="16.5" customHeight="1">
      <c r="D32" s="23">
        <f ca="1" t="shared" si="0"/>
        <v>27</v>
      </c>
      <c r="E32" s="24">
        <v>333</v>
      </c>
      <c r="F32" s="24" t="s">
        <v>58</v>
      </c>
      <c r="G32" s="24" t="s">
        <v>132</v>
      </c>
      <c r="H32" s="24" t="s">
        <v>133</v>
      </c>
      <c r="I32" s="24" t="s">
        <v>131</v>
      </c>
      <c r="J32" s="26">
        <v>1900</v>
      </c>
      <c r="K32" s="69" t="s">
        <v>79</v>
      </c>
      <c r="L32" s="25">
        <f t="shared" si="1"/>
        <v>750</v>
      </c>
      <c r="M32" s="26">
        <f t="shared" si="2"/>
        <v>14</v>
      </c>
      <c r="N32" s="26">
        <f t="shared" si="3"/>
        <v>16</v>
      </c>
      <c r="O32" s="27">
        <f t="shared" si="4"/>
        <v>750</v>
      </c>
      <c r="P32" s="51">
        <f t="shared" si="44"/>
        <v>0</v>
      </c>
      <c r="Q32" s="31">
        <f t="shared" si="6"/>
        <v>0.9006944444408873</v>
      </c>
      <c r="R32" s="73">
        <f t="shared" si="7"/>
        <v>0</v>
      </c>
      <c r="S32" s="50">
        <f t="shared" si="8"/>
        <v>0</v>
      </c>
      <c r="T32" s="50">
        <f t="shared" si="9"/>
        <v>0</v>
      </c>
      <c r="U32" s="50">
        <f t="shared" si="10"/>
        <v>0</v>
      </c>
      <c r="V32" s="50">
        <f t="shared" si="11"/>
        <v>30</v>
      </c>
      <c r="W32" s="50">
        <f t="shared" si="12"/>
        <v>0</v>
      </c>
      <c r="X32" s="50">
        <f t="shared" si="13"/>
        <v>0</v>
      </c>
      <c r="Y32" s="50">
        <f t="shared" si="14"/>
        <v>0</v>
      </c>
      <c r="Z32" s="50">
        <f t="shared" si="15"/>
        <v>0</v>
      </c>
      <c r="AA32" s="50">
        <f t="shared" si="16"/>
        <v>50</v>
      </c>
      <c r="AB32" s="50">
        <f t="shared" si="17"/>
        <v>60</v>
      </c>
      <c r="AC32" s="50">
        <f t="shared" si="18"/>
        <v>40</v>
      </c>
      <c r="AD32" s="50">
        <f t="shared" si="19"/>
        <v>0</v>
      </c>
      <c r="AE32" s="50">
        <f t="shared" si="20"/>
        <v>30</v>
      </c>
      <c r="AF32" s="50">
        <f t="shared" si="21"/>
        <v>50</v>
      </c>
      <c r="AG32" s="50">
        <f t="shared" si="22"/>
        <v>30</v>
      </c>
      <c r="AH32" s="50">
        <f t="shared" si="23"/>
        <v>0</v>
      </c>
      <c r="AI32" s="50">
        <f t="shared" si="24"/>
        <v>30</v>
      </c>
      <c r="AJ32" s="50">
        <f t="shared" si="25"/>
        <v>50</v>
      </c>
      <c r="AK32" s="50">
        <f t="shared" si="26"/>
        <v>40</v>
      </c>
      <c r="AL32" s="50">
        <f t="shared" si="27"/>
        <v>50</v>
      </c>
      <c r="AM32" s="50">
        <f t="shared" si="28"/>
        <v>0</v>
      </c>
      <c r="AN32" s="50">
        <f t="shared" si="29"/>
        <v>40</v>
      </c>
      <c r="AO32" s="50">
        <f t="shared" si="30"/>
        <v>0</v>
      </c>
      <c r="AP32" s="50">
        <f t="shared" si="31"/>
        <v>0</v>
      </c>
      <c r="AQ32" s="50">
        <f t="shared" si="32"/>
        <v>0</v>
      </c>
      <c r="AR32" s="50">
        <f t="shared" si="33"/>
        <v>0</v>
      </c>
      <c r="AS32" s="50">
        <f t="shared" si="34"/>
        <v>0</v>
      </c>
      <c r="AT32" s="50">
        <f t="shared" si="35"/>
        <v>50</v>
      </c>
      <c r="AU32" s="50">
        <f t="shared" si="36"/>
        <v>0</v>
      </c>
      <c r="AV32" s="50">
        <f t="shared" si="37"/>
        <v>0</v>
      </c>
      <c r="AW32" s="50">
        <f t="shared" si="38"/>
        <v>40</v>
      </c>
      <c r="AX32" s="50">
        <f t="shared" si="39"/>
        <v>0</v>
      </c>
      <c r="AY32" s="50">
        <f t="shared" si="40"/>
        <v>0</v>
      </c>
      <c r="AZ32" s="50">
        <f t="shared" si="41"/>
        <v>0</v>
      </c>
      <c r="BA32" s="50">
        <f t="shared" si="42"/>
        <v>0</v>
      </c>
      <c r="BB32" s="32">
        <f t="shared" si="43"/>
        <v>42539.520833333336</v>
      </c>
      <c r="BC32" s="29"/>
      <c r="BD32" s="29"/>
      <c r="BE32" s="29"/>
      <c r="BF32" s="29">
        <v>0.5673611111111111</v>
      </c>
      <c r="BG32" s="29"/>
      <c r="BH32" s="29"/>
      <c r="BI32" s="29"/>
      <c r="BJ32" s="29"/>
      <c r="BK32" s="29">
        <v>0.12013888888888889</v>
      </c>
      <c r="BL32" s="29">
        <v>0.009027777777777779</v>
      </c>
      <c r="BM32" s="29">
        <v>0.21666666666666667</v>
      </c>
      <c r="BN32" s="29"/>
      <c r="BO32" s="29">
        <v>0.5381944444444444</v>
      </c>
      <c r="BP32" s="29">
        <v>0.6756944444444444</v>
      </c>
      <c r="BQ32" s="29">
        <v>0.075</v>
      </c>
      <c r="BR32" s="29"/>
      <c r="BS32" s="29">
        <v>0.32430555555555557</v>
      </c>
      <c r="BT32" s="29">
        <v>0.28611111111111115</v>
      </c>
      <c r="BU32" s="29">
        <v>0.3909722222222222</v>
      </c>
      <c r="BV32" s="29">
        <v>0.9006944444444445</v>
      </c>
      <c r="BW32" s="29"/>
      <c r="BX32" s="29">
        <v>0.7069444444444444</v>
      </c>
      <c r="BY32" s="29"/>
      <c r="BZ32" s="29"/>
      <c r="CA32" s="29"/>
      <c r="CB32" s="29"/>
      <c r="CC32" s="29"/>
      <c r="CD32" s="29">
        <v>0.8645833333333334</v>
      </c>
      <c r="CE32" s="29"/>
      <c r="CF32" s="29"/>
      <c r="CG32" s="29">
        <v>0.8083333333333332</v>
      </c>
      <c r="CH32" s="29"/>
      <c r="CI32" s="29"/>
      <c r="CJ32" s="29"/>
      <c r="CK32" s="29"/>
      <c r="CL32" s="49">
        <v>16</v>
      </c>
      <c r="CM32" s="29">
        <v>0.6444444444444445</v>
      </c>
      <c r="CN32" s="36">
        <v>42540.42152777778</v>
      </c>
    </row>
    <row r="33" spans="4:92" ht="16.5" customHeight="1">
      <c r="D33" s="23">
        <f ca="1" t="shared" si="0"/>
        <v>29</v>
      </c>
      <c r="E33" s="24">
        <v>311</v>
      </c>
      <c r="F33" s="24" t="s">
        <v>58</v>
      </c>
      <c r="G33" s="24" t="s">
        <v>134</v>
      </c>
      <c r="H33" s="24" t="s">
        <v>83</v>
      </c>
      <c r="I33" s="24" t="s">
        <v>135</v>
      </c>
      <c r="J33" s="26">
        <v>1963</v>
      </c>
      <c r="K33" s="69" t="s">
        <v>136</v>
      </c>
      <c r="L33" s="25">
        <f t="shared" si="1"/>
        <v>736</v>
      </c>
      <c r="M33" s="26">
        <f t="shared" si="2"/>
        <v>18</v>
      </c>
      <c r="N33" s="26">
        <f t="shared" si="3"/>
        <v>16</v>
      </c>
      <c r="O33" s="27">
        <f t="shared" si="4"/>
        <v>850</v>
      </c>
      <c r="P33" s="51">
        <f t="shared" si="44"/>
        <v>0</v>
      </c>
      <c r="Q33" s="31">
        <f t="shared" si="6"/>
        <v>1.0791666666627862</v>
      </c>
      <c r="R33" s="73">
        <f t="shared" si="7"/>
        <v>-114</v>
      </c>
      <c r="S33" s="50">
        <f t="shared" si="8"/>
        <v>15</v>
      </c>
      <c r="T33" s="50">
        <f t="shared" si="9"/>
        <v>15</v>
      </c>
      <c r="U33" s="50">
        <f t="shared" si="10"/>
        <v>10</v>
      </c>
      <c r="V33" s="50">
        <f t="shared" si="11"/>
        <v>30</v>
      </c>
      <c r="W33" s="50">
        <f t="shared" si="12"/>
        <v>10</v>
      </c>
      <c r="X33" s="50">
        <f t="shared" si="13"/>
        <v>0</v>
      </c>
      <c r="Y33" s="50">
        <f t="shared" si="14"/>
        <v>0</v>
      </c>
      <c r="Z33" s="50">
        <f t="shared" si="15"/>
        <v>0</v>
      </c>
      <c r="AA33" s="50">
        <f t="shared" si="16"/>
        <v>50</v>
      </c>
      <c r="AB33" s="50">
        <f t="shared" si="17"/>
        <v>60</v>
      </c>
      <c r="AC33" s="50">
        <f t="shared" si="18"/>
        <v>0</v>
      </c>
      <c r="AD33" s="50">
        <f t="shared" si="19"/>
        <v>0</v>
      </c>
      <c r="AE33" s="50">
        <f t="shared" si="20"/>
        <v>0</v>
      </c>
      <c r="AF33" s="50">
        <f t="shared" si="21"/>
        <v>50</v>
      </c>
      <c r="AG33" s="50">
        <f t="shared" si="22"/>
        <v>30</v>
      </c>
      <c r="AH33" s="50">
        <f t="shared" si="23"/>
        <v>0</v>
      </c>
      <c r="AI33" s="50">
        <f t="shared" si="24"/>
        <v>0</v>
      </c>
      <c r="AJ33" s="50">
        <f t="shared" si="25"/>
        <v>0</v>
      </c>
      <c r="AK33" s="50">
        <f t="shared" si="26"/>
        <v>0</v>
      </c>
      <c r="AL33" s="50">
        <f t="shared" si="27"/>
        <v>50</v>
      </c>
      <c r="AM33" s="50">
        <f t="shared" si="28"/>
        <v>50</v>
      </c>
      <c r="AN33" s="50">
        <f t="shared" si="29"/>
        <v>0</v>
      </c>
      <c r="AO33" s="50">
        <f t="shared" si="30"/>
        <v>60</v>
      </c>
      <c r="AP33" s="50">
        <f t="shared" si="31"/>
        <v>0</v>
      </c>
      <c r="AQ33" s="50">
        <f t="shared" si="32"/>
        <v>0</v>
      </c>
      <c r="AR33" s="50">
        <f t="shared" si="33"/>
        <v>30</v>
      </c>
      <c r="AS33" s="50">
        <f t="shared" si="34"/>
        <v>0</v>
      </c>
      <c r="AT33" s="50">
        <f t="shared" si="35"/>
        <v>50</v>
      </c>
      <c r="AU33" s="50">
        <f t="shared" si="36"/>
        <v>0</v>
      </c>
      <c r="AV33" s="50">
        <f t="shared" si="37"/>
        <v>50</v>
      </c>
      <c r="AW33" s="50">
        <f t="shared" si="38"/>
        <v>40</v>
      </c>
      <c r="AX33" s="50">
        <f t="shared" si="39"/>
        <v>0</v>
      </c>
      <c r="AY33" s="50">
        <f t="shared" si="40"/>
        <v>40</v>
      </c>
      <c r="AZ33" s="50">
        <f t="shared" si="41"/>
        <v>0</v>
      </c>
      <c r="BA33" s="50">
        <f t="shared" si="42"/>
        <v>50</v>
      </c>
      <c r="BB33" s="32">
        <f t="shared" si="43"/>
        <v>42539.520833333336</v>
      </c>
      <c r="BC33" s="29">
        <v>0.08194444444444444</v>
      </c>
      <c r="BD33" s="29">
        <v>0.08541666666666665</v>
      </c>
      <c r="BE33" s="29">
        <v>0.20138888888888887</v>
      </c>
      <c r="BF33" s="29">
        <v>0.28125</v>
      </c>
      <c r="BG33" s="29">
        <v>0.18819444444444444</v>
      </c>
      <c r="BH33" s="29"/>
      <c r="BI33" s="29"/>
      <c r="BJ33" s="29"/>
      <c r="BK33" s="29">
        <v>0.5194444444444445</v>
      </c>
      <c r="BL33" s="29">
        <v>0.6354166666666666</v>
      </c>
      <c r="BM33" s="29"/>
      <c r="BN33" s="29"/>
      <c r="BO33" s="29"/>
      <c r="BP33" s="29">
        <v>0.5680555555555555</v>
      </c>
      <c r="BQ33" s="29">
        <v>0.45208333333333334</v>
      </c>
      <c r="BR33" s="29"/>
      <c r="BS33" s="29"/>
      <c r="BT33" s="29"/>
      <c r="BU33" s="29"/>
      <c r="BV33" s="29">
        <v>0.6798611111111111</v>
      </c>
      <c r="BW33" s="29">
        <v>0.9409722222222222</v>
      </c>
      <c r="BX33" s="29"/>
      <c r="BY33" s="29">
        <v>0.7979166666666666</v>
      </c>
      <c r="BZ33" s="29"/>
      <c r="CA33" s="29"/>
      <c r="CB33" s="29">
        <v>0.9902777777777777</v>
      </c>
      <c r="CC33" s="29"/>
      <c r="CD33" s="29">
        <v>0.7180555555555556</v>
      </c>
      <c r="CE33" s="29"/>
      <c r="CF33" s="29">
        <v>0.8993055555555555</v>
      </c>
      <c r="CG33" s="29">
        <v>0.7548611111111111</v>
      </c>
      <c r="CH33" s="29"/>
      <c r="CI33" s="29">
        <v>0.8597222222222222</v>
      </c>
      <c r="CJ33" s="29"/>
      <c r="CK33" s="29">
        <v>0.027083333333333334</v>
      </c>
      <c r="CL33" s="49">
        <v>16</v>
      </c>
      <c r="CM33" s="29">
        <v>0.37152777777777773</v>
      </c>
      <c r="CN33" s="36">
        <v>42540.6</v>
      </c>
    </row>
    <row r="34" spans="4:93" ht="16.5" customHeight="1">
      <c r="D34" s="23">
        <f ca="1" t="shared" si="0"/>
        <v>30</v>
      </c>
      <c r="E34" s="24">
        <v>303</v>
      </c>
      <c r="F34" s="24" t="s">
        <v>58</v>
      </c>
      <c r="G34" s="24" t="s">
        <v>137</v>
      </c>
      <c r="H34" s="24" t="s">
        <v>72</v>
      </c>
      <c r="I34" s="24"/>
      <c r="J34" s="26">
        <v>1954</v>
      </c>
      <c r="K34" s="69" t="s">
        <v>84</v>
      </c>
      <c r="L34" s="25">
        <f t="shared" si="1"/>
        <v>660</v>
      </c>
      <c r="M34" s="26">
        <f t="shared" si="2"/>
        <v>13</v>
      </c>
      <c r="N34" s="26">
        <f t="shared" si="3"/>
        <v>14</v>
      </c>
      <c r="O34" s="27">
        <f t="shared" si="4"/>
        <v>660</v>
      </c>
      <c r="P34" s="51">
        <f t="shared" si="44"/>
        <v>0</v>
      </c>
      <c r="Q34" s="31">
        <f t="shared" si="6"/>
        <v>0.9937499999941792</v>
      </c>
      <c r="R34" s="73">
        <f t="shared" si="7"/>
        <v>0</v>
      </c>
      <c r="S34" s="50">
        <f t="shared" si="8"/>
        <v>0</v>
      </c>
      <c r="T34" s="50">
        <f t="shared" si="9"/>
        <v>0</v>
      </c>
      <c r="U34" s="50">
        <f t="shared" si="10"/>
        <v>0</v>
      </c>
      <c r="V34" s="50">
        <f t="shared" si="11"/>
        <v>30</v>
      </c>
      <c r="W34" s="50">
        <f t="shared" si="12"/>
        <v>0</v>
      </c>
      <c r="X34" s="50">
        <f t="shared" si="13"/>
        <v>0</v>
      </c>
      <c r="Y34" s="50">
        <f t="shared" si="14"/>
        <v>0</v>
      </c>
      <c r="Z34" s="50">
        <f t="shared" si="15"/>
        <v>0</v>
      </c>
      <c r="AA34" s="50">
        <f t="shared" si="16"/>
        <v>50</v>
      </c>
      <c r="AB34" s="50">
        <f t="shared" si="17"/>
        <v>0</v>
      </c>
      <c r="AC34" s="50">
        <f t="shared" si="18"/>
        <v>40</v>
      </c>
      <c r="AD34" s="50">
        <f t="shared" si="19"/>
        <v>30</v>
      </c>
      <c r="AE34" s="50">
        <f t="shared" si="20"/>
        <v>30</v>
      </c>
      <c r="AF34" s="50">
        <f t="shared" si="21"/>
        <v>50</v>
      </c>
      <c r="AG34" s="50">
        <f t="shared" si="22"/>
        <v>30</v>
      </c>
      <c r="AH34" s="50">
        <f t="shared" si="23"/>
        <v>0</v>
      </c>
      <c r="AI34" s="50">
        <f t="shared" si="24"/>
        <v>30</v>
      </c>
      <c r="AJ34" s="50">
        <f t="shared" si="25"/>
        <v>50</v>
      </c>
      <c r="AK34" s="50">
        <f t="shared" si="26"/>
        <v>0</v>
      </c>
      <c r="AL34" s="50">
        <f t="shared" si="27"/>
        <v>0</v>
      </c>
      <c r="AM34" s="50">
        <f t="shared" si="28"/>
        <v>50</v>
      </c>
      <c r="AN34" s="50">
        <f t="shared" si="29"/>
        <v>0</v>
      </c>
      <c r="AO34" s="50">
        <f t="shared" si="30"/>
        <v>0</v>
      </c>
      <c r="AP34" s="50">
        <f t="shared" si="31"/>
        <v>50</v>
      </c>
      <c r="AQ34" s="50">
        <f t="shared" si="32"/>
        <v>0</v>
      </c>
      <c r="AR34" s="50">
        <f t="shared" si="33"/>
        <v>30</v>
      </c>
      <c r="AS34" s="50">
        <f t="shared" si="34"/>
        <v>0</v>
      </c>
      <c r="AT34" s="50">
        <f t="shared" si="35"/>
        <v>0</v>
      </c>
      <c r="AU34" s="50">
        <f t="shared" si="36"/>
        <v>0</v>
      </c>
      <c r="AV34" s="50">
        <f t="shared" si="37"/>
        <v>0</v>
      </c>
      <c r="AW34" s="50">
        <f t="shared" si="38"/>
        <v>0</v>
      </c>
      <c r="AX34" s="50">
        <f t="shared" si="39"/>
        <v>0</v>
      </c>
      <c r="AY34" s="50">
        <f t="shared" si="40"/>
        <v>0</v>
      </c>
      <c r="AZ34" s="50">
        <f t="shared" si="41"/>
        <v>0</v>
      </c>
      <c r="BA34" s="50">
        <f t="shared" si="42"/>
        <v>50</v>
      </c>
      <c r="BB34" s="32">
        <f t="shared" si="43"/>
        <v>42539.520833333336</v>
      </c>
      <c r="BC34" s="29"/>
      <c r="BD34" s="29"/>
      <c r="BE34" s="29"/>
      <c r="BF34" s="29">
        <v>0.8798611111111111</v>
      </c>
      <c r="BG34" s="29"/>
      <c r="BH34" s="29"/>
      <c r="BI34" s="29"/>
      <c r="BJ34" s="29"/>
      <c r="BK34" s="29">
        <v>0.7986111111111112</v>
      </c>
      <c r="BL34" s="29"/>
      <c r="BM34" s="29">
        <v>0.7000000000000001</v>
      </c>
      <c r="BN34" s="29">
        <v>0.579861111111111</v>
      </c>
      <c r="BO34" s="29">
        <v>0.5354166666666667</v>
      </c>
      <c r="BP34" s="29">
        <v>0.11875000000000001</v>
      </c>
      <c r="BQ34" s="29">
        <v>0.8409722222222222</v>
      </c>
      <c r="BR34" s="29"/>
      <c r="BS34" s="29">
        <v>0.611111111111111</v>
      </c>
      <c r="BT34" s="29">
        <v>0.6437499999999999</v>
      </c>
      <c r="BU34" s="29"/>
      <c r="BV34" s="29"/>
      <c r="BW34" s="29">
        <v>0.3416666666666666</v>
      </c>
      <c r="BX34" s="29"/>
      <c r="BY34" s="29"/>
      <c r="BZ34" s="29">
        <v>0.7527777777777778</v>
      </c>
      <c r="CA34" s="29"/>
      <c r="CB34" s="29">
        <v>0.3013888888888889</v>
      </c>
      <c r="CC34" s="29"/>
      <c r="CD34" s="29"/>
      <c r="CE34" s="29"/>
      <c r="CF34" s="29"/>
      <c r="CG34" s="29"/>
      <c r="CH34" s="29"/>
      <c r="CI34" s="29"/>
      <c r="CJ34" s="29"/>
      <c r="CK34" s="29">
        <v>0.26458333333333334</v>
      </c>
      <c r="CL34" s="49">
        <v>14</v>
      </c>
      <c r="CM34" s="29">
        <v>0.03125</v>
      </c>
      <c r="CN34" s="36">
        <v>42540.51458333333</v>
      </c>
      <c r="CO34" s="4"/>
    </row>
    <row r="35" spans="4:92" ht="16.5" customHeight="1">
      <c r="D35" s="23">
        <f ca="1" t="shared" si="0"/>
        <v>31</v>
      </c>
      <c r="E35" s="24">
        <v>335</v>
      </c>
      <c r="F35" s="24" t="s">
        <v>58</v>
      </c>
      <c r="G35" s="24" t="s">
        <v>138</v>
      </c>
      <c r="H35" s="24" t="s">
        <v>139</v>
      </c>
      <c r="I35" s="24"/>
      <c r="J35" s="26">
        <v>1965</v>
      </c>
      <c r="K35" s="69" t="s">
        <v>62</v>
      </c>
      <c r="L35" s="25">
        <f t="shared" si="1"/>
        <v>640</v>
      </c>
      <c r="M35" s="26">
        <f t="shared" si="2"/>
        <v>15</v>
      </c>
      <c r="N35" s="26">
        <f t="shared" si="3"/>
        <v>16</v>
      </c>
      <c r="O35" s="27">
        <f t="shared" si="4"/>
        <v>640</v>
      </c>
      <c r="P35" s="51">
        <f t="shared" si="44"/>
        <v>0</v>
      </c>
      <c r="Q35" s="31">
        <f t="shared" si="6"/>
        <v>0.7555555555518367</v>
      </c>
      <c r="R35" s="73">
        <f t="shared" si="7"/>
        <v>0</v>
      </c>
      <c r="S35" s="50">
        <f t="shared" si="8"/>
        <v>15</v>
      </c>
      <c r="T35" s="50">
        <f t="shared" si="9"/>
        <v>15</v>
      </c>
      <c r="U35" s="50">
        <f t="shared" si="10"/>
        <v>10</v>
      </c>
      <c r="V35" s="50">
        <f t="shared" si="11"/>
        <v>30</v>
      </c>
      <c r="W35" s="50">
        <f t="shared" si="12"/>
        <v>10</v>
      </c>
      <c r="X35" s="50">
        <f t="shared" si="13"/>
        <v>15</v>
      </c>
      <c r="Y35" s="50">
        <f t="shared" si="14"/>
        <v>15</v>
      </c>
      <c r="Z35" s="50">
        <f t="shared" si="15"/>
        <v>0</v>
      </c>
      <c r="AA35" s="50">
        <f t="shared" si="16"/>
        <v>0</v>
      </c>
      <c r="AB35" s="50">
        <f t="shared" si="17"/>
        <v>60</v>
      </c>
      <c r="AC35" s="50">
        <f t="shared" si="18"/>
        <v>0</v>
      </c>
      <c r="AD35" s="50">
        <f t="shared" si="19"/>
        <v>0</v>
      </c>
      <c r="AE35" s="50">
        <f t="shared" si="20"/>
        <v>0</v>
      </c>
      <c r="AF35" s="50">
        <f t="shared" si="21"/>
        <v>50</v>
      </c>
      <c r="AG35" s="50">
        <f t="shared" si="22"/>
        <v>0</v>
      </c>
      <c r="AH35" s="50">
        <f t="shared" si="23"/>
        <v>0</v>
      </c>
      <c r="AI35" s="50">
        <f t="shared" si="24"/>
        <v>0</v>
      </c>
      <c r="AJ35" s="50">
        <f t="shared" si="25"/>
        <v>0</v>
      </c>
      <c r="AK35" s="50">
        <f t="shared" si="26"/>
        <v>0</v>
      </c>
      <c r="AL35" s="50">
        <f t="shared" si="27"/>
        <v>50</v>
      </c>
      <c r="AM35" s="50">
        <f t="shared" si="28"/>
        <v>0</v>
      </c>
      <c r="AN35" s="50">
        <f t="shared" si="29"/>
        <v>40</v>
      </c>
      <c r="AO35" s="50">
        <f t="shared" si="30"/>
        <v>0</v>
      </c>
      <c r="AP35" s="50">
        <f t="shared" si="31"/>
        <v>0</v>
      </c>
      <c r="AQ35" s="50">
        <f t="shared" si="32"/>
        <v>0</v>
      </c>
      <c r="AR35" s="50">
        <f t="shared" si="33"/>
        <v>30</v>
      </c>
      <c r="AS35" s="50">
        <f t="shared" si="34"/>
        <v>0</v>
      </c>
      <c r="AT35" s="50">
        <f t="shared" si="35"/>
        <v>50</v>
      </c>
      <c r="AU35" s="50">
        <f t="shared" si="36"/>
        <v>0</v>
      </c>
      <c r="AV35" s="50">
        <f t="shared" si="37"/>
        <v>0</v>
      </c>
      <c r="AW35" s="50">
        <f t="shared" si="38"/>
        <v>40</v>
      </c>
      <c r="AX35" s="50">
        <f t="shared" si="39"/>
        <v>0</v>
      </c>
      <c r="AY35" s="50">
        <f t="shared" si="40"/>
        <v>0</v>
      </c>
      <c r="AZ35" s="50">
        <f t="shared" si="41"/>
        <v>0</v>
      </c>
      <c r="BA35" s="50">
        <f t="shared" si="42"/>
        <v>50</v>
      </c>
      <c r="BB35" s="32">
        <f t="shared" si="43"/>
        <v>42539.520833333336</v>
      </c>
      <c r="BC35" s="29">
        <v>0.09513888888888888</v>
      </c>
      <c r="BD35" s="29">
        <v>0.1013888888888889</v>
      </c>
      <c r="BE35" s="29">
        <v>0.14444444444444446</v>
      </c>
      <c r="BF35" s="29">
        <v>0.5340277777777778</v>
      </c>
      <c r="BG35" s="29">
        <v>0.16666666666666666</v>
      </c>
      <c r="BH35" s="29">
        <v>0.20069444444444443</v>
      </c>
      <c r="BI35" s="29">
        <v>0.19166666666666665</v>
      </c>
      <c r="BJ35" s="29"/>
      <c r="BK35" s="29"/>
      <c r="BL35" s="29">
        <v>0.720138888888889</v>
      </c>
      <c r="BM35" s="29"/>
      <c r="BN35" s="29"/>
      <c r="BO35" s="29"/>
      <c r="BP35" s="29">
        <v>0.6729166666666666</v>
      </c>
      <c r="BQ35" s="29"/>
      <c r="BR35" s="29"/>
      <c r="BS35" s="29"/>
      <c r="BT35" s="29"/>
      <c r="BU35" s="29"/>
      <c r="BV35" s="29">
        <v>0.7784722222222222</v>
      </c>
      <c r="BW35" s="29"/>
      <c r="BX35" s="29">
        <v>0.8312499999999999</v>
      </c>
      <c r="BY35" s="29"/>
      <c r="BZ35" s="29"/>
      <c r="CA35" s="29"/>
      <c r="CB35" s="29">
        <v>0.06180555555555556</v>
      </c>
      <c r="CC35" s="29"/>
      <c r="CD35" s="29">
        <v>0.8944444444444444</v>
      </c>
      <c r="CE35" s="29"/>
      <c r="CF35" s="29"/>
      <c r="CG35" s="29">
        <v>0.9555555555555556</v>
      </c>
      <c r="CH35" s="29"/>
      <c r="CI35" s="29"/>
      <c r="CJ35" s="29"/>
      <c r="CK35" s="29">
        <v>0.015277777777777777</v>
      </c>
      <c r="CL35" s="49">
        <v>16</v>
      </c>
      <c r="CM35" s="29">
        <v>0.6305555555555555</v>
      </c>
      <c r="CN35" s="36">
        <v>42540.27638888889</v>
      </c>
    </row>
    <row r="36" spans="4:92" ht="16.5" customHeight="1">
      <c r="D36" s="23">
        <f ca="1" t="shared" si="0"/>
        <v>32</v>
      </c>
      <c r="E36" s="24">
        <v>323</v>
      </c>
      <c r="F36" s="24" t="s">
        <v>58</v>
      </c>
      <c r="G36" s="24" t="s">
        <v>140</v>
      </c>
      <c r="H36" s="24" t="s">
        <v>141</v>
      </c>
      <c r="I36" s="24" t="s">
        <v>142</v>
      </c>
      <c r="J36" s="26">
        <v>1974</v>
      </c>
      <c r="K36" s="69" t="s">
        <v>79</v>
      </c>
      <c r="L36" s="25">
        <f t="shared" si="1"/>
        <v>590</v>
      </c>
      <c r="M36" s="26">
        <f t="shared" si="2"/>
        <v>14</v>
      </c>
      <c r="N36" s="26">
        <f t="shared" si="3"/>
        <v>16</v>
      </c>
      <c r="O36" s="27">
        <f t="shared" si="4"/>
        <v>590</v>
      </c>
      <c r="P36" s="51">
        <f t="shared" si="44"/>
        <v>0</v>
      </c>
      <c r="Q36" s="31">
        <f t="shared" si="6"/>
        <v>0.9854166666627862</v>
      </c>
      <c r="R36" s="73">
        <f t="shared" si="7"/>
        <v>0</v>
      </c>
      <c r="S36" s="50">
        <f t="shared" si="8"/>
        <v>15</v>
      </c>
      <c r="T36" s="50">
        <f t="shared" si="9"/>
        <v>15</v>
      </c>
      <c r="U36" s="50">
        <f t="shared" si="10"/>
        <v>0</v>
      </c>
      <c r="V36" s="50">
        <f t="shared" si="11"/>
        <v>30</v>
      </c>
      <c r="W36" s="50">
        <f t="shared" si="12"/>
        <v>10</v>
      </c>
      <c r="X36" s="50">
        <f t="shared" si="13"/>
        <v>0</v>
      </c>
      <c r="Y36" s="50">
        <f t="shared" si="14"/>
        <v>0</v>
      </c>
      <c r="Z36" s="50">
        <f t="shared" si="15"/>
        <v>50</v>
      </c>
      <c r="AA36" s="50">
        <f t="shared" si="16"/>
        <v>0</v>
      </c>
      <c r="AB36" s="50">
        <f t="shared" si="17"/>
        <v>0</v>
      </c>
      <c r="AC36" s="50">
        <f t="shared" si="18"/>
        <v>0</v>
      </c>
      <c r="AD36" s="50">
        <f t="shared" si="19"/>
        <v>0</v>
      </c>
      <c r="AE36" s="50">
        <f t="shared" si="20"/>
        <v>30</v>
      </c>
      <c r="AF36" s="50">
        <f t="shared" si="21"/>
        <v>0</v>
      </c>
      <c r="AG36" s="50">
        <f t="shared" si="22"/>
        <v>0</v>
      </c>
      <c r="AH36" s="50">
        <f t="shared" si="23"/>
        <v>30</v>
      </c>
      <c r="AI36" s="50">
        <f t="shared" si="24"/>
        <v>0</v>
      </c>
      <c r="AJ36" s="50">
        <f t="shared" si="25"/>
        <v>0</v>
      </c>
      <c r="AK36" s="50">
        <f t="shared" si="26"/>
        <v>40</v>
      </c>
      <c r="AL36" s="50">
        <f t="shared" si="27"/>
        <v>0</v>
      </c>
      <c r="AM36" s="50">
        <f t="shared" si="28"/>
        <v>0</v>
      </c>
      <c r="AN36" s="50">
        <f t="shared" si="29"/>
        <v>0</v>
      </c>
      <c r="AO36" s="50">
        <f t="shared" si="30"/>
        <v>0</v>
      </c>
      <c r="AP36" s="50">
        <f t="shared" si="31"/>
        <v>0</v>
      </c>
      <c r="AQ36" s="50">
        <f t="shared" si="32"/>
        <v>30</v>
      </c>
      <c r="AR36" s="50">
        <f t="shared" si="33"/>
        <v>30</v>
      </c>
      <c r="AS36" s="50">
        <f t="shared" si="34"/>
        <v>0</v>
      </c>
      <c r="AT36" s="50">
        <f t="shared" si="35"/>
        <v>0</v>
      </c>
      <c r="AU36" s="50">
        <f t="shared" si="36"/>
        <v>30</v>
      </c>
      <c r="AV36" s="50">
        <f t="shared" si="37"/>
        <v>0</v>
      </c>
      <c r="AW36" s="50">
        <f t="shared" si="38"/>
        <v>0</v>
      </c>
      <c r="AX36" s="50">
        <f t="shared" si="39"/>
        <v>40</v>
      </c>
      <c r="AY36" s="50">
        <f t="shared" si="40"/>
        <v>0</v>
      </c>
      <c r="AZ36" s="50">
        <f t="shared" si="41"/>
        <v>30</v>
      </c>
      <c r="BA36" s="50">
        <f t="shared" si="42"/>
        <v>50</v>
      </c>
      <c r="BB36" s="32">
        <f t="shared" si="43"/>
        <v>42539.520833333336</v>
      </c>
      <c r="BC36" s="29">
        <v>0.425</v>
      </c>
      <c r="BD36" s="29">
        <v>0.43333333333333335</v>
      </c>
      <c r="BE36" s="29"/>
      <c r="BF36" s="29">
        <v>0.5381944444444444</v>
      </c>
      <c r="BG36" s="29">
        <v>0.4701388888888889</v>
      </c>
      <c r="BH36" s="29"/>
      <c r="BI36" s="29"/>
      <c r="BJ36" s="29">
        <v>0.8409722222222222</v>
      </c>
      <c r="BK36" s="29"/>
      <c r="BL36" s="29"/>
      <c r="BM36" s="29"/>
      <c r="BN36" s="29"/>
      <c r="BO36" s="29">
        <v>0.6847222222222222</v>
      </c>
      <c r="BP36" s="29"/>
      <c r="BQ36" s="29"/>
      <c r="BR36" s="29">
        <v>0.7743055555555555</v>
      </c>
      <c r="BS36" s="29"/>
      <c r="BT36" s="29"/>
      <c r="BU36" s="29">
        <v>0.7256944444444445</v>
      </c>
      <c r="BV36" s="29"/>
      <c r="BW36" s="29"/>
      <c r="BX36" s="29"/>
      <c r="BY36" s="29"/>
      <c r="BZ36" s="29"/>
      <c r="CA36" s="29">
        <v>0.9500000000000001</v>
      </c>
      <c r="CB36" s="29">
        <v>0.3541666666666667</v>
      </c>
      <c r="CC36" s="29"/>
      <c r="CD36" s="29"/>
      <c r="CE36" s="29">
        <v>0.3</v>
      </c>
      <c r="CF36" s="29"/>
      <c r="CG36" s="29"/>
      <c r="CH36" s="29">
        <v>0.2604166666666667</v>
      </c>
      <c r="CI36" s="29"/>
      <c r="CJ36" s="29">
        <v>0.015277777777777777</v>
      </c>
      <c r="CK36" s="29">
        <v>0.38680555555555557</v>
      </c>
      <c r="CL36" s="49">
        <v>16</v>
      </c>
      <c r="CM36" s="29">
        <v>0.6444444444444445</v>
      </c>
      <c r="CN36" s="36">
        <v>42540.50625</v>
      </c>
    </row>
    <row r="37" spans="4:92" ht="16.5" customHeight="1">
      <c r="D37" s="23">
        <f ca="1" t="shared" si="0"/>
        <v>33</v>
      </c>
      <c r="E37" s="24">
        <v>317</v>
      </c>
      <c r="F37" s="24" t="s">
        <v>58</v>
      </c>
      <c r="G37" s="24" t="s">
        <v>101</v>
      </c>
      <c r="H37" s="24" t="s">
        <v>139</v>
      </c>
      <c r="I37" s="24" t="s">
        <v>103</v>
      </c>
      <c r="J37" s="26">
        <v>1951</v>
      </c>
      <c r="K37" s="69" t="s">
        <v>79</v>
      </c>
      <c r="L37" s="25">
        <f t="shared" si="1"/>
        <v>530</v>
      </c>
      <c r="M37" s="26">
        <f t="shared" si="2"/>
        <v>9</v>
      </c>
      <c r="N37" s="26">
        <f t="shared" si="3"/>
        <v>16</v>
      </c>
      <c r="O37" s="27">
        <f t="shared" si="4"/>
        <v>530</v>
      </c>
      <c r="P37" s="51">
        <f t="shared" si="44"/>
        <v>0</v>
      </c>
      <c r="Q37" s="31">
        <f t="shared" si="6"/>
        <v>0.9881944444423425</v>
      </c>
      <c r="R37" s="73">
        <f t="shared" si="7"/>
        <v>0</v>
      </c>
      <c r="S37" s="50">
        <f t="shared" si="8"/>
        <v>0</v>
      </c>
      <c r="T37" s="50">
        <f t="shared" si="9"/>
        <v>0</v>
      </c>
      <c r="U37" s="50">
        <f t="shared" si="10"/>
        <v>0</v>
      </c>
      <c r="V37" s="50">
        <f t="shared" si="11"/>
        <v>30</v>
      </c>
      <c r="W37" s="50">
        <f t="shared" si="12"/>
        <v>0</v>
      </c>
      <c r="X37" s="50">
        <f t="shared" si="13"/>
        <v>0</v>
      </c>
      <c r="Y37" s="50">
        <f t="shared" si="14"/>
        <v>0</v>
      </c>
      <c r="Z37" s="50">
        <f t="shared" si="15"/>
        <v>0</v>
      </c>
      <c r="AA37" s="50">
        <f t="shared" si="16"/>
        <v>50</v>
      </c>
      <c r="AB37" s="50">
        <f t="shared" si="17"/>
        <v>60</v>
      </c>
      <c r="AC37" s="50">
        <f t="shared" si="18"/>
        <v>40</v>
      </c>
      <c r="AD37" s="50">
        <f t="shared" si="19"/>
        <v>30</v>
      </c>
      <c r="AE37" s="50">
        <f t="shared" si="20"/>
        <v>30</v>
      </c>
      <c r="AF37" s="50">
        <f t="shared" si="21"/>
        <v>50</v>
      </c>
      <c r="AG37" s="50">
        <f t="shared" si="22"/>
        <v>30</v>
      </c>
      <c r="AH37" s="50">
        <f t="shared" si="23"/>
        <v>0</v>
      </c>
      <c r="AI37" s="50">
        <f t="shared" si="24"/>
        <v>0</v>
      </c>
      <c r="AJ37" s="50">
        <f t="shared" si="25"/>
        <v>50</v>
      </c>
      <c r="AK37" s="50">
        <f t="shared" si="26"/>
        <v>0</v>
      </c>
      <c r="AL37" s="50">
        <f t="shared" si="27"/>
        <v>0</v>
      </c>
      <c r="AM37" s="50">
        <f t="shared" si="28"/>
        <v>0</v>
      </c>
      <c r="AN37" s="50">
        <f t="shared" si="29"/>
        <v>0</v>
      </c>
      <c r="AO37" s="50">
        <f t="shared" si="30"/>
        <v>0</v>
      </c>
      <c r="AP37" s="50">
        <f t="shared" si="31"/>
        <v>0</v>
      </c>
      <c r="AQ37" s="50">
        <f t="shared" si="32"/>
        <v>0</v>
      </c>
      <c r="AR37" s="50">
        <f t="shared" si="33"/>
        <v>0</v>
      </c>
      <c r="AS37" s="50">
        <f t="shared" si="34"/>
        <v>0</v>
      </c>
      <c r="AT37" s="50">
        <f t="shared" si="35"/>
        <v>0</v>
      </c>
      <c r="AU37" s="50">
        <f t="shared" si="36"/>
        <v>0</v>
      </c>
      <c r="AV37" s="50">
        <f t="shared" si="37"/>
        <v>0</v>
      </c>
      <c r="AW37" s="50">
        <f t="shared" si="38"/>
        <v>0</v>
      </c>
      <c r="AX37" s="50">
        <f t="shared" si="39"/>
        <v>0</v>
      </c>
      <c r="AY37" s="50">
        <f t="shared" si="40"/>
        <v>0</v>
      </c>
      <c r="AZ37" s="50">
        <f t="shared" si="41"/>
        <v>0</v>
      </c>
      <c r="BA37" s="50">
        <f t="shared" si="42"/>
        <v>0</v>
      </c>
      <c r="BB37" s="32">
        <f t="shared" si="43"/>
        <v>42539.520833333336</v>
      </c>
      <c r="BC37" s="29"/>
      <c r="BD37" s="29"/>
      <c r="BE37" s="29"/>
      <c r="BF37" s="29">
        <v>0.5375</v>
      </c>
      <c r="BG37" s="29"/>
      <c r="BH37" s="29"/>
      <c r="BI37" s="29"/>
      <c r="BJ37" s="29"/>
      <c r="BK37" s="29">
        <v>0.9305555555555555</v>
      </c>
      <c r="BL37" s="29">
        <v>0.8013888888888889</v>
      </c>
      <c r="BM37" s="29">
        <v>0.10069444444444443</v>
      </c>
      <c r="BN37" s="29">
        <v>0.4236111111111111</v>
      </c>
      <c r="BO37" s="29">
        <v>0.4798611111111111</v>
      </c>
      <c r="BP37" s="29">
        <v>0.7284722222222223</v>
      </c>
      <c r="BQ37" s="29">
        <v>0.8645833333333334</v>
      </c>
      <c r="BR37" s="29"/>
      <c r="BS37" s="29"/>
      <c r="BT37" s="29">
        <v>0.2034722222222222</v>
      </c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49">
        <v>16</v>
      </c>
      <c r="CM37" s="29"/>
      <c r="CN37" s="36">
        <v>42540.50902777778</v>
      </c>
    </row>
    <row r="38" spans="4:93" ht="16.5" customHeight="1">
      <c r="D38" s="23">
        <f ca="1" t="shared" si="0"/>
        <v>34</v>
      </c>
      <c r="E38" s="24">
        <v>301</v>
      </c>
      <c r="F38" s="24" t="s">
        <v>58</v>
      </c>
      <c r="G38" s="24" t="s">
        <v>113</v>
      </c>
      <c r="H38" s="24" t="s">
        <v>143</v>
      </c>
      <c r="I38" s="24" t="s">
        <v>114</v>
      </c>
      <c r="J38" s="26">
        <v>1979</v>
      </c>
      <c r="K38" s="69" t="s">
        <v>144</v>
      </c>
      <c r="L38" s="25">
        <f t="shared" si="1"/>
        <v>520</v>
      </c>
      <c r="M38" s="26">
        <f t="shared" si="2"/>
        <v>8</v>
      </c>
      <c r="N38" s="26">
        <f t="shared" si="3"/>
        <v>16</v>
      </c>
      <c r="O38" s="27">
        <f t="shared" si="4"/>
        <v>520</v>
      </c>
      <c r="P38" s="51">
        <f t="shared" si="44"/>
        <v>0</v>
      </c>
      <c r="Q38" s="31">
        <f t="shared" si="6"/>
        <v>0.43611111110658385</v>
      </c>
      <c r="R38" s="73">
        <f t="shared" si="7"/>
        <v>0</v>
      </c>
      <c r="S38" s="50">
        <f t="shared" si="8"/>
        <v>0</v>
      </c>
      <c r="T38" s="50">
        <f t="shared" si="9"/>
        <v>0</v>
      </c>
      <c r="U38" s="50">
        <f t="shared" si="10"/>
        <v>0</v>
      </c>
      <c r="V38" s="50">
        <f t="shared" si="11"/>
        <v>30</v>
      </c>
      <c r="W38" s="50">
        <f t="shared" si="12"/>
        <v>0</v>
      </c>
      <c r="X38" s="50">
        <f t="shared" si="13"/>
        <v>0</v>
      </c>
      <c r="Y38" s="50">
        <f t="shared" si="14"/>
        <v>0</v>
      </c>
      <c r="Z38" s="50">
        <f t="shared" si="15"/>
        <v>0</v>
      </c>
      <c r="AA38" s="50">
        <f t="shared" si="16"/>
        <v>50</v>
      </c>
      <c r="AB38" s="50">
        <f t="shared" si="17"/>
        <v>60</v>
      </c>
      <c r="AC38" s="50">
        <f t="shared" si="18"/>
        <v>0</v>
      </c>
      <c r="AD38" s="50">
        <f t="shared" si="19"/>
        <v>0</v>
      </c>
      <c r="AE38" s="50">
        <f t="shared" si="20"/>
        <v>0</v>
      </c>
      <c r="AF38" s="50">
        <f t="shared" si="21"/>
        <v>50</v>
      </c>
      <c r="AG38" s="50">
        <f t="shared" si="22"/>
        <v>30</v>
      </c>
      <c r="AH38" s="50">
        <f t="shared" si="23"/>
        <v>0</v>
      </c>
      <c r="AI38" s="50">
        <f t="shared" si="24"/>
        <v>0</v>
      </c>
      <c r="AJ38" s="50">
        <f t="shared" si="25"/>
        <v>0</v>
      </c>
      <c r="AK38" s="50">
        <f t="shared" si="26"/>
        <v>0</v>
      </c>
      <c r="AL38" s="50">
        <f t="shared" si="27"/>
        <v>50</v>
      </c>
      <c r="AM38" s="50">
        <f t="shared" si="28"/>
        <v>0</v>
      </c>
      <c r="AN38" s="50">
        <f t="shared" si="29"/>
        <v>40</v>
      </c>
      <c r="AO38" s="50">
        <f t="shared" si="30"/>
        <v>0</v>
      </c>
      <c r="AP38" s="50">
        <f t="shared" si="31"/>
        <v>0</v>
      </c>
      <c r="AQ38" s="50">
        <f t="shared" si="32"/>
        <v>0</v>
      </c>
      <c r="AR38" s="50">
        <f t="shared" si="33"/>
        <v>0</v>
      </c>
      <c r="AS38" s="50">
        <f t="shared" si="34"/>
        <v>0</v>
      </c>
      <c r="AT38" s="50">
        <f t="shared" si="35"/>
        <v>50</v>
      </c>
      <c r="AU38" s="50">
        <f t="shared" si="36"/>
        <v>0</v>
      </c>
      <c r="AV38" s="50">
        <f t="shared" si="37"/>
        <v>0</v>
      </c>
      <c r="AW38" s="50">
        <f t="shared" si="38"/>
        <v>0</v>
      </c>
      <c r="AX38" s="50">
        <f t="shared" si="39"/>
        <v>0</v>
      </c>
      <c r="AY38" s="50">
        <f t="shared" si="40"/>
        <v>0</v>
      </c>
      <c r="AZ38" s="50">
        <f t="shared" si="41"/>
        <v>0</v>
      </c>
      <c r="BA38" s="50">
        <f t="shared" si="42"/>
        <v>0</v>
      </c>
      <c r="BB38" s="32">
        <f t="shared" si="43"/>
        <v>42539.520833333336</v>
      </c>
      <c r="BC38" s="29"/>
      <c r="BD38" s="29"/>
      <c r="BE38" s="29"/>
      <c r="BF38" s="29">
        <v>0.5</v>
      </c>
      <c r="BG38" s="29"/>
      <c r="BH38" s="29"/>
      <c r="BI38" s="29"/>
      <c r="BJ38" s="29"/>
      <c r="BK38" s="29">
        <v>0.68125</v>
      </c>
      <c r="BL38" s="29">
        <v>0.7263888888888889</v>
      </c>
      <c r="BM38" s="29"/>
      <c r="BN38" s="29"/>
      <c r="BO38" s="29"/>
      <c r="BP38" s="29">
        <v>0.9284722222222223</v>
      </c>
      <c r="BQ38" s="29">
        <v>0.6333333333333333</v>
      </c>
      <c r="BR38" s="29"/>
      <c r="BS38" s="29"/>
      <c r="BT38" s="29"/>
      <c r="BU38" s="29"/>
      <c r="BV38" s="29">
        <v>0.7715277777777777</v>
      </c>
      <c r="BW38" s="29"/>
      <c r="BX38" s="29">
        <v>0.8861111111111111</v>
      </c>
      <c r="BY38" s="29"/>
      <c r="BZ38" s="29"/>
      <c r="CA38" s="29"/>
      <c r="CB38" s="29"/>
      <c r="CC38" s="29"/>
      <c r="CD38" s="29">
        <v>0.8326388888888889</v>
      </c>
      <c r="CE38" s="29"/>
      <c r="CF38" s="29"/>
      <c r="CG38" s="29"/>
      <c r="CH38" s="29"/>
      <c r="CI38" s="29"/>
      <c r="CJ38" s="29"/>
      <c r="CK38" s="29"/>
      <c r="CL38" s="49">
        <v>16</v>
      </c>
      <c r="CM38" s="29">
        <v>0.6034722222222222</v>
      </c>
      <c r="CN38" s="36">
        <v>42539.95694444444</v>
      </c>
      <c r="CO38" s="4"/>
    </row>
    <row r="39" spans="4:92" ht="16.5" customHeight="1">
      <c r="D39" s="23">
        <f ca="1" t="shared" si="0"/>
        <v>35</v>
      </c>
      <c r="E39" s="24">
        <v>321</v>
      </c>
      <c r="F39" s="24" t="s">
        <v>58</v>
      </c>
      <c r="G39" s="24" t="s">
        <v>145</v>
      </c>
      <c r="H39" s="24" t="s">
        <v>111</v>
      </c>
      <c r="I39" s="24" t="s">
        <v>146</v>
      </c>
      <c r="J39" s="26">
        <v>1981</v>
      </c>
      <c r="K39" s="69" t="s">
        <v>147</v>
      </c>
      <c r="L39" s="25">
        <f t="shared" si="1"/>
        <v>140</v>
      </c>
      <c r="M39" s="26">
        <f t="shared" si="2"/>
        <v>2</v>
      </c>
      <c r="N39" s="26">
        <f t="shared" si="3"/>
        <v>8</v>
      </c>
      <c r="O39" s="27">
        <f t="shared" si="4"/>
        <v>140</v>
      </c>
      <c r="P39" s="51">
        <f t="shared" si="44"/>
        <v>0</v>
      </c>
      <c r="Q39" s="31">
        <f t="shared" si="6"/>
        <v>0.1263888888861402</v>
      </c>
      <c r="R39" s="73">
        <f t="shared" si="7"/>
        <v>0</v>
      </c>
      <c r="S39" s="50">
        <f t="shared" si="8"/>
        <v>0</v>
      </c>
      <c r="T39" s="50">
        <f t="shared" si="9"/>
        <v>0</v>
      </c>
      <c r="U39" s="50">
        <f t="shared" si="10"/>
        <v>0</v>
      </c>
      <c r="V39" s="50">
        <f t="shared" si="11"/>
        <v>30</v>
      </c>
      <c r="W39" s="50">
        <f t="shared" si="12"/>
        <v>0</v>
      </c>
      <c r="X39" s="50">
        <f t="shared" si="13"/>
        <v>0</v>
      </c>
      <c r="Y39" s="50">
        <f t="shared" si="14"/>
        <v>0</v>
      </c>
      <c r="Z39" s="50">
        <f t="shared" si="15"/>
        <v>0</v>
      </c>
      <c r="AA39" s="50">
        <f t="shared" si="16"/>
        <v>0</v>
      </c>
      <c r="AB39" s="50">
        <f t="shared" si="17"/>
        <v>0</v>
      </c>
      <c r="AC39" s="50">
        <f t="shared" si="18"/>
        <v>0</v>
      </c>
      <c r="AD39" s="50">
        <f t="shared" si="19"/>
        <v>0</v>
      </c>
      <c r="AE39" s="50">
        <f t="shared" si="20"/>
        <v>30</v>
      </c>
      <c r="AF39" s="50">
        <f t="shared" si="21"/>
        <v>0</v>
      </c>
      <c r="AG39" s="50">
        <f t="shared" si="22"/>
        <v>0</v>
      </c>
      <c r="AH39" s="50">
        <f t="shared" si="23"/>
        <v>0</v>
      </c>
      <c r="AI39" s="50">
        <f t="shared" si="24"/>
        <v>0</v>
      </c>
      <c r="AJ39" s="50">
        <f t="shared" si="25"/>
        <v>0</v>
      </c>
      <c r="AK39" s="50">
        <f t="shared" si="26"/>
        <v>0</v>
      </c>
      <c r="AL39" s="50">
        <f t="shared" si="27"/>
        <v>0</v>
      </c>
      <c r="AM39" s="50">
        <f t="shared" si="28"/>
        <v>0</v>
      </c>
      <c r="AN39" s="50">
        <f t="shared" si="29"/>
        <v>0</v>
      </c>
      <c r="AO39" s="50">
        <f t="shared" si="30"/>
        <v>0</v>
      </c>
      <c r="AP39" s="50">
        <f t="shared" si="31"/>
        <v>0</v>
      </c>
      <c r="AQ39" s="50">
        <f t="shared" si="32"/>
        <v>0</v>
      </c>
      <c r="AR39" s="50">
        <f t="shared" si="33"/>
        <v>0</v>
      </c>
      <c r="AS39" s="50">
        <f t="shared" si="34"/>
        <v>0</v>
      </c>
      <c r="AT39" s="50">
        <f t="shared" si="35"/>
        <v>0</v>
      </c>
      <c r="AU39" s="50">
        <f t="shared" si="36"/>
        <v>0</v>
      </c>
      <c r="AV39" s="50">
        <f t="shared" si="37"/>
        <v>0</v>
      </c>
      <c r="AW39" s="50">
        <f t="shared" si="38"/>
        <v>0</v>
      </c>
      <c r="AX39" s="50">
        <f t="shared" si="39"/>
        <v>0</v>
      </c>
      <c r="AY39" s="50">
        <f t="shared" si="40"/>
        <v>0</v>
      </c>
      <c r="AZ39" s="50">
        <f t="shared" si="41"/>
        <v>0</v>
      </c>
      <c r="BA39" s="50">
        <f t="shared" si="42"/>
        <v>0</v>
      </c>
      <c r="BB39" s="32">
        <f t="shared" si="43"/>
        <v>42539.520833333336</v>
      </c>
      <c r="BC39" s="29"/>
      <c r="BD39" s="29"/>
      <c r="BE39" s="29"/>
      <c r="BF39" s="29">
        <v>0.5625</v>
      </c>
      <c r="BG39" s="29"/>
      <c r="BH39" s="29"/>
      <c r="BI39" s="29"/>
      <c r="BJ39" s="29"/>
      <c r="BK39" s="29"/>
      <c r="BL39" s="29"/>
      <c r="BM39" s="29"/>
      <c r="BN39" s="29"/>
      <c r="BO39" s="29">
        <v>0.5388888888888889</v>
      </c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49">
        <v>8</v>
      </c>
      <c r="CM39" s="29">
        <v>0.611111111111111</v>
      </c>
      <c r="CN39" s="36">
        <v>42539.64722222222</v>
      </c>
    </row>
  </sheetData>
  <sheetProtection/>
  <mergeCells count="3">
    <mergeCell ref="L2:R2"/>
    <mergeCell ref="BB2:CN2"/>
    <mergeCell ref="BB1:BD1"/>
  </mergeCells>
  <printOptions horizontalCentered="1"/>
  <pageMargins left="0.15748031496062992" right="0.15748031496062992" top="0.7874015748031497" bottom="0.7086614173228347" header="0.5118110236220472" footer="0.5118110236220472"/>
  <pageSetup fitToHeight="1" fitToWidth="1" horizontalDpi="300" verticalDpi="300" orientation="portrait" paperSize="9" scale="18" r:id="rId1"/>
  <headerFooter alignWithMargins="0">
    <oddHeader>&amp;C&amp;"Arial CE,Pogrubiony"&amp;28GRASSOR 2016 - Wyniki TR300&amp;R&amp;D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KInO PREGO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Śmieja</dc:creator>
  <cp:keywords/>
  <dc:description/>
  <cp:lastModifiedBy>Daniel</cp:lastModifiedBy>
  <cp:lastPrinted>2016-06-19T12:04:55Z</cp:lastPrinted>
  <dcterms:created xsi:type="dcterms:W3CDTF">2003-04-29T15:51:11Z</dcterms:created>
  <dcterms:modified xsi:type="dcterms:W3CDTF">2016-06-28T19:56:00Z</dcterms:modified>
  <cp:category/>
  <cp:version/>
  <cp:contentType/>
  <cp:contentStatus/>
</cp:coreProperties>
</file>